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 - Šachta nad vrtem" sheetId="2" r:id="rId2"/>
    <sheet name="SO 02 - Trubní propojení" sheetId="3" r:id="rId3"/>
    <sheet name="SO 03 - Přístupová komuni..." sheetId="4" r:id="rId4"/>
    <sheet name="SO 04 - Oplocení zdroje vody" sheetId="5" r:id="rId5"/>
    <sheet name="SO 05 - Úprava přízemí vo..." sheetId="6" r:id="rId6"/>
    <sheet name="SO 06 - Technologie" sheetId="7" r:id="rId7"/>
    <sheet name="SO 07 - Elektro + ovládání" sheetId="8" r:id="rId8"/>
    <sheet name="VRN - Vedlejší náklady" sheetId="9" r:id="rId9"/>
  </sheets>
  <definedNames>
    <definedName name="_xlnm.Print_Area" localSheetId="0">'Rekapitulace stavby'!$C$4:$AP$70,'Rekapitulace stavby'!$C$76:$AP$103</definedName>
    <definedName name="_xlnm.Print_Titles" localSheetId="0">'Rekapitulace stavby'!$85:$85</definedName>
    <definedName name="_xlnm.Print_Area" localSheetId="1">'SO 01 - Šachta nad vrtem'!$C$4:$Q$70,'SO 01 - Šachta nad vrtem'!$C$76:$Q$138,'SO 01 - Šachta nad vrtem'!$C$144:$Q$1210</definedName>
    <definedName name="_xlnm.Print_Titles" localSheetId="1">'SO 01 - Šachta nad vrtem'!$154:$154</definedName>
    <definedName name="_xlnm.Print_Area" localSheetId="2">'SO 02 - Trubní propojení'!$C$4:$Q$70,'SO 02 - Trubní propojení'!$C$76:$Q$104,'SO 02 - Trubní propojení'!$C$110:$Q$226</definedName>
    <definedName name="_xlnm.Print_Titles" localSheetId="2">'SO 02 - Trubní propojení'!$120:$120</definedName>
    <definedName name="_xlnm.Print_Area" localSheetId="3">'SO 03 - Přístupová komuni...'!$C$4:$Q$70,'SO 03 - Přístupová komuni...'!$C$76:$Q$109,'SO 03 - Přístupová komuni...'!$C$115:$Q$225</definedName>
    <definedName name="_xlnm.Print_Titles" localSheetId="3">'SO 03 - Přístupová komuni...'!$125:$125</definedName>
    <definedName name="_xlnm.Print_Area" localSheetId="4">'SO 04 - Oplocení zdroje vody'!$C$4:$Q$70,'SO 04 - Oplocení zdroje vody'!$C$76:$Q$106,'SO 04 - Oplocení zdroje vody'!$C$112:$Q$180</definedName>
    <definedName name="_xlnm.Print_Titles" localSheetId="4">'SO 04 - Oplocení zdroje vody'!$122:$122</definedName>
    <definedName name="_xlnm.Print_Area" localSheetId="5">'SO 05 - Úprava přízemí vo...'!$C$4:$Q$70,'SO 05 - Úprava přízemí vo...'!$C$76:$Q$115,'SO 05 - Úprava přízemí vo...'!$C$121:$Q$535</definedName>
    <definedName name="_xlnm.Print_Titles" localSheetId="5">'SO 05 - Úprava přízemí vo...'!$131:$131</definedName>
    <definedName name="_xlnm.Print_Area" localSheetId="6">'SO 06 - Technologie'!$C$4:$Q$70,'SO 06 - Technologie'!$C$76:$Q$107,'SO 06 - Technologie'!$C$113:$Q$189</definedName>
    <definedName name="_xlnm.Print_Titles" localSheetId="6">'SO 06 - Technologie'!$123:$123</definedName>
    <definedName name="_xlnm.Print_Area" localSheetId="7">'SO 07 - Elektro + ovládání'!$C$4:$Q$70,'SO 07 - Elektro + ovládání'!$C$76:$Q$100,'SO 07 - Elektro + ovládání'!$C$106:$Q$121</definedName>
    <definedName name="_xlnm.Print_Titles" localSheetId="7">'SO 07 - Elektro + ovládání'!$116:$116</definedName>
    <definedName name="_xlnm.Print_Area" localSheetId="8">'VRN - Vedlejší náklady'!$C$4:$Q$70,'VRN - Vedlejší náklady'!$C$76:$Q$102,'VRN - Vedlejší náklady'!$C$108:$Q$128</definedName>
    <definedName name="_xlnm.Print_Titles" localSheetId="8">'VRN - Vedlejší náklady'!$118:$118</definedName>
  </definedNames>
  <calcPr/>
</workbook>
</file>

<file path=xl/calcChain.xml><?xml version="1.0" encoding="utf-8"?>
<calcChain xmlns="http://schemas.openxmlformats.org/spreadsheetml/2006/main">
  <c i="9" r="N128"/>
  <c i="1" r="AY95"/>
  <c r="AX95"/>
  <c i="9" r="BI127"/>
  <c r="BH127"/>
  <c r="BG127"/>
  <c r="BF127"/>
  <c r="AA127"/>
  <c r="AA126"/>
  <c r="Y127"/>
  <c r="Y126"/>
  <c r="W127"/>
  <c r="W126"/>
  <c r="BK127"/>
  <c r="BK126"/>
  <c r="N126"/>
  <c r="N127"/>
  <c r="BE127"/>
  <c r="N92"/>
  <c r="BI125"/>
  <c r="BH125"/>
  <c r="BG125"/>
  <c r="BF125"/>
  <c r="AA125"/>
  <c r="AA124"/>
  <c r="Y125"/>
  <c r="Y124"/>
  <c r="W125"/>
  <c r="W124"/>
  <c r="BK125"/>
  <c r="BK124"/>
  <c r="N124"/>
  <c r="N125"/>
  <c r="BE125"/>
  <c r="N91"/>
  <c r="BI123"/>
  <c r="BH123"/>
  <c r="BG123"/>
  <c r="BF123"/>
  <c r="AA123"/>
  <c r="Y123"/>
  <c r="W123"/>
  <c r="BK123"/>
  <c r="N123"/>
  <c r="BE123"/>
  <c r="BI122"/>
  <c r="BH122"/>
  <c r="BG122"/>
  <c r="BF122"/>
  <c r="AA122"/>
  <c r="AA121"/>
  <c r="AA120"/>
  <c r="AA119"/>
  <c r="Y122"/>
  <c r="Y121"/>
  <c r="Y120"/>
  <c r="Y119"/>
  <c r="W122"/>
  <c r="W121"/>
  <c r="W120"/>
  <c r="W119"/>
  <c i="1" r="AU95"/>
  <c i="9" r="BK122"/>
  <c r="BK121"/>
  <c r="N121"/>
  <c r="BK120"/>
  <c r="N120"/>
  <c r="BK119"/>
  <c r="N119"/>
  <c r="N88"/>
  <c r="N122"/>
  <c r="BE122"/>
  <c r="N90"/>
  <c r="N89"/>
  <c r="F113"/>
  <c r="F111"/>
  <c r="BI100"/>
  <c r="BH100"/>
  <c r="BG100"/>
  <c r="BF100"/>
  <c r="N100"/>
  <c r="BE100"/>
  <c r="BI99"/>
  <c r="BH99"/>
  <c r="BG99"/>
  <c r="BF99"/>
  <c r="N99"/>
  <c r="BE99"/>
  <c r="BI98"/>
  <c r="BH98"/>
  <c r="BG98"/>
  <c r="BF98"/>
  <c r="N98"/>
  <c r="BE98"/>
  <c r="BI97"/>
  <c r="BH97"/>
  <c r="BG97"/>
  <c r="BF97"/>
  <c r="N97"/>
  <c r="BE97"/>
  <c r="BI96"/>
  <c r="BH96"/>
  <c r="BG96"/>
  <c r="BF96"/>
  <c r="N96"/>
  <c r="BE96"/>
  <c r="BI95"/>
  <c r="H36"/>
  <c i="1" r="BD95"/>
  <c i="9" r="BH95"/>
  <c r="H35"/>
  <c i="1" r="BC95"/>
  <c i="9" r="BG95"/>
  <c r="H34"/>
  <c i="1" r="BB95"/>
  <c i="9" r="BF95"/>
  <c r="M33"/>
  <c i="1" r="AW95"/>
  <c i="9" r="H33"/>
  <c i="1" r="BA95"/>
  <c i="9" r="N95"/>
  <c r="N94"/>
  <c r="L102"/>
  <c r="BE95"/>
  <c r="M32"/>
  <c i="1" r="AV95"/>
  <c i="9" r="H32"/>
  <c i="1" r="AZ95"/>
  <c i="9" r="M28"/>
  <c i="1" r="AS95"/>
  <c i="9" r="M27"/>
  <c r="F81"/>
  <c r="F79"/>
  <c r="M30"/>
  <c i="1" r="AG95"/>
  <c i="9" r="L38"/>
  <c r="O21"/>
  <c r="E21"/>
  <c r="M116"/>
  <c r="M84"/>
  <c r="O20"/>
  <c r="O18"/>
  <c r="E18"/>
  <c r="M115"/>
  <c r="M83"/>
  <c r="O17"/>
  <c r="O15"/>
  <c r="E15"/>
  <c r="F116"/>
  <c r="F84"/>
  <c r="O14"/>
  <c r="O12"/>
  <c r="E12"/>
  <c r="F115"/>
  <c r="F83"/>
  <c r="O11"/>
  <c r="O9"/>
  <c r="M113"/>
  <c r="M81"/>
  <c r="F6"/>
  <c r="F110"/>
  <c r="F78"/>
  <c i="8" r="N121"/>
  <c i="1" r="AY94"/>
  <c r="AX94"/>
  <c i="8" r="BI120"/>
  <c r="BH120"/>
  <c r="BG120"/>
  <c r="BF120"/>
  <c r="AA120"/>
  <c r="AA119"/>
  <c r="AA118"/>
  <c r="AA117"/>
  <c r="Y120"/>
  <c r="Y119"/>
  <c r="Y118"/>
  <c r="Y117"/>
  <c r="W120"/>
  <c r="W119"/>
  <c r="W118"/>
  <c r="W117"/>
  <c i="1" r="AU94"/>
  <c i="8" r="BK120"/>
  <c r="BK119"/>
  <c r="N119"/>
  <c r="BK118"/>
  <c r="N118"/>
  <c r="BK117"/>
  <c r="N117"/>
  <c r="N88"/>
  <c r="N120"/>
  <c r="BE120"/>
  <c r="N90"/>
  <c r="N89"/>
  <c r="F111"/>
  <c r="F109"/>
  <c r="BI98"/>
  <c r="BH98"/>
  <c r="BG98"/>
  <c r="BF98"/>
  <c r="N98"/>
  <c r="BE98"/>
  <c r="BI97"/>
  <c r="BH97"/>
  <c r="BG97"/>
  <c r="BF97"/>
  <c r="N97"/>
  <c r="BE97"/>
  <c r="BI96"/>
  <c r="BH96"/>
  <c r="BG96"/>
  <c r="BF96"/>
  <c r="N96"/>
  <c r="BE96"/>
  <c r="BI95"/>
  <c r="BH95"/>
  <c r="BG95"/>
  <c r="BF95"/>
  <c r="N95"/>
  <c r="BE95"/>
  <c r="BI94"/>
  <c r="BH94"/>
  <c r="BG94"/>
  <c r="BF94"/>
  <c r="N94"/>
  <c r="BE94"/>
  <c r="BI93"/>
  <c r="H36"/>
  <c i="1" r="BD94"/>
  <c i="8" r="BH93"/>
  <c r="H35"/>
  <c i="1" r="BC94"/>
  <c i="8" r="BG93"/>
  <c r="H34"/>
  <c i="1" r="BB94"/>
  <c i="8" r="BF93"/>
  <c r="M33"/>
  <c i="1" r="AW94"/>
  <c i="8" r="H33"/>
  <c i="1" r="BA94"/>
  <c i="8" r="N93"/>
  <c r="N92"/>
  <c r="L100"/>
  <c r="BE93"/>
  <c r="M32"/>
  <c i="1" r="AV94"/>
  <c i="8" r="H32"/>
  <c i="1" r="AZ94"/>
  <c i="8" r="M28"/>
  <c i="1" r="AS94"/>
  <c i="8" r="M27"/>
  <c r="F81"/>
  <c r="F79"/>
  <c r="M30"/>
  <c i="1" r="AG94"/>
  <c i="8" r="L38"/>
  <c r="O21"/>
  <c r="E21"/>
  <c r="M114"/>
  <c r="M84"/>
  <c r="O20"/>
  <c r="O18"/>
  <c r="E18"/>
  <c r="M113"/>
  <c r="M83"/>
  <c r="O17"/>
  <c r="O15"/>
  <c r="E15"/>
  <c r="F114"/>
  <c r="F84"/>
  <c r="O14"/>
  <c r="O12"/>
  <c r="E12"/>
  <c r="F113"/>
  <c r="F83"/>
  <c r="O11"/>
  <c r="O9"/>
  <c r="M111"/>
  <c r="M81"/>
  <c r="F6"/>
  <c r="F108"/>
  <c r="F78"/>
  <c i="7" r="N189"/>
  <c i="1" r="AY93"/>
  <c r="AX93"/>
  <c i="7" r="BI188"/>
  <c r="BH188"/>
  <c r="BG188"/>
  <c r="BF188"/>
  <c r="AA188"/>
  <c r="Y188"/>
  <c r="W188"/>
  <c r="BK188"/>
  <c r="N188"/>
  <c r="BE188"/>
  <c r="BI187"/>
  <c r="BH187"/>
  <c r="BG187"/>
  <c r="BF187"/>
  <c r="AA187"/>
  <c r="Y187"/>
  <c r="W187"/>
  <c r="BK187"/>
  <c r="N187"/>
  <c r="BE187"/>
  <c r="BI186"/>
  <c r="BH186"/>
  <c r="BG186"/>
  <c r="BF186"/>
  <c r="AA186"/>
  <c r="Y186"/>
  <c r="W186"/>
  <c r="BK186"/>
  <c r="N186"/>
  <c r="BE186"/>
  <c r="BI185"/>
  <c r="BH185"/>
  <c r="BG185"/>
  <c r="BF185"/>
  <c r="AA185"/>
  <c r="Y185"/>
  <c r="W185"/>
  <c r="BK185"/>
  <c r="N185"/>
  <c r="BE185"/>
  <c r="BI184"/>
  <c r="BH184"/>
  <c r="BG184"/>
  <c r="BF184"/>
  <c r="AA184"/>
  <c r="Y184"/>
  <c r="W184"/>
  <c r="BK184"/>
  <c r="N184"/>
  <c r="BE184"/>
  <c r="BI183"/>
  <c r="BH183"/>
  <c r="BG183"/>
  <c r="BF183"/>
  <c r="AA183"/>
  <c r="Y183"/>
  <c r="W183"/>
  <c r="BK183"/>
  <c r="N183"/>
  <c r="BE183"/>
  <c r="BI182"/>
  <c r="BH182"/>
  <c r="BG182"/>
  <c r="BF182"/>
  <c r="AA182"/>
  <c r="AA181"/>
  <c r="AA180"/>
  <c r="Y182"/>
  <c r="Y181"/>
  <c r="Y180"/>
  <c r="W182"/>
  <c r="W181"/>
  <c r="W180"/>
  <c r="BK182"/>
  <c r="BK181"/>
  <c r="N181"/>
  <c r="BK180"/>
  <c r="N180"/>
  <c r="N182"/>
  <c r="BE182"/>
  <c r="N97"/>
  <c r="N96"/>
  <c r="BI179"/>
  <c r="BH179"/>
  <c r="BG179"/>
  <c r="BF179"/>
  <c r="AA179"/>
  <c r="Y179"/>
  <c r="W179"/>
  <c r="BK179"/>
  <c r="N179"/>
  <c r="BE179"/>
  <c r="BI178"/>
  <c r="BH178"/>
  <c r="BG178"/>
  <c r="BF178"/>
  <c r="AA178"/>
  <c r="Y178"/>
  <c r="W178"/>
  <c r="BK178"/>
  <c r="N178"/>
  <c r="BE178"/>
  <c r="BI177"/>
  <c r="BH177"/>
  <c r="BG177"/>
  <c r="BF177"/>
  <c r="AA177"/>
  <c r="Y177"/>
  <c r="W177"/>
  <c r="BK177"/>
  <c r="N177"/>
  <c r="BE177"/>
  <c r="BI176"/>
  <c r="BH176"/>
  <c r="BG176"/>
  <c r="BF176"/>
  <c r="AA176"/>
  <c r="Y176"/>
  <c r="W176"/>
  <c r="BK176"/>
  <c r="N176"/>
  <c r="BE176"/>
  <c r="BI175"/>
  <c r="BH175"/>
  <c r="BG175"/>
  <c r="BF175"/>
  <c r="AA175"/>
  <c r="AA174"/>
  <c r="Y175"/>
  <c r="Y174"/>
  <c r="W175"/>
  <c r="W174"/>
  <c r="BK175"/>
  <c r="BK174"/>
  <c r="N174"/>
  <c r="N175"/>
  <c r="BE175"/>
  <c r="N95"/>
  <c r="BI173"/>
  <c r="BH173"/>
  <c r="BG173"/>
  <c r="BF173"/>
  <c r="AA173"/>
  <c r="AA172"/>
  <c r="AA171"/>
  <c r="Y173"/>
  <c r="Y172"/>
  <c r="Y171"/>
  <c r="W173"/>
  <c r="W172"/>
  <c r="W171"/>
  <c r="BK173"/>
  <c r="BK172"/>
  <c r="N172"/>
  <c r="BK171"/>
  <c r="N171"/>
  <c r="N173"/>
  <c r="BE173"/>
  <c r="N94"/>
  <c r="N93"/>
  <c r="BI170"/>
  <c r="BH170"/>
  <c r="BG170"/>
  <c r="BF170"/>
  <c r="AA170"/>
  <c r="Y170"/>
  <c r="W170"/>
  <c r="BK170"/>
  <c r="N170"/>
  <c r="BE170"/>
  <c r="BI169"/>
  <c r="BH169"/>
  <c r="BG169"/>
  <c r="BF169"/>
  <c r="AA169"/>
  <c r="AA168"/>
  <c r="Y169"/>
  <c r="Y168"/>
  <c r="W169"/>
  <c r="W168"/>
  <c r="BK169"/>
  <c r="BK168"/>
  <c r="N168"/>
  <c r="N169"/>
  <c r="BE169"/>
  <c r="N92"/>
  <c r="BI167"/>
  <c r="BH167"/>
  <c r="BG167"/>
  <c r="BF167"/>
  <c r="AA167"/>
  <c r="Y167"/>
  <c r="W167"/>
  <c r="BK167"/>
  <c r="N167"/>
  <c r="BE167"/>
  <c r="BI163"/>
  <c r="BH163"/>
  <c r="BG163"/>
  <c r="BF163"/>
  <c r="AA163"/>
  <c r="Y163"/>
  <c r="W163"/>
  <c r="BK163"/>
  <c r="N163"/>
  <c r="BE163"/>
  <c r="BI162"/>
  <c r="BH162"/>
  <c r="BG162"/>
  <c r="BF162"/>
  <c r="AA162"/>
  <c r="AA161"/>
  <c r="Y162"/>
  <c r="Y161"/>
  <c r="W162"/>
  <c r="W161"/>
  <c r="BK162"/>
  <c r="BK161"/>
  <c r="N161"/>
  <c r="N162"/>
  <c r="BE162"/>
  <c r="N9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N153"/>
  <c r="BE153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Y141"/>
  <c r="W141"/>
  <c r="BK141"/>
  <c r="N141"/>
  <c r="BE141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3"/>
  <c r="BH133"/>
  <c r="BG133"/>
  <c r="BF133"/>
  <c r="AA133"/>
  <c r="Y133"/>
  <c r="W133"/>
  <c r="BK133"/>
  <c r="N133"/>
  <c r="BE133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W130"/>
  <c r="BK130"/>
  <c r="N130"/>
  <c r="BE130"/>
  <c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AA126"/>
  <c r="AA125"/>
  <c r="AA124"/>
  <c r="Y127"/>
  <c r="Y126"/>
  <c r="Y125"/>
  <c r="Y124"/>
  <c r="W127"/>
  <c r="W126"/>
  <c r="W125"/>
  <c r="W124"/>
  <c i="1" r="AU93"/>
  <c i="7" r="BK127"/>
  <c r="BK126"/>
  <c r="N126"/>
  <c r="BK125"/>
  <c r="N125"/>
  <c r="BK124"/>
  <c r="N124"/>
  <c r="N88"/>
  <c r="N127"/>
  <c r="BE127"/>
  <c r="N90"/>
  <c r="N89"/>
  <c r="F118"/>
  <c r="F116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BH102"/>
  <c r="BG102"/>
  <c r="BF102"/>
  <c r="N102"/>
  <c r="BE102"/>
  <c r="BI101"/>
  <c r="BH101"/>
  <c r="BG101"/>
  <c r="BF101"/>
  <c r="N101"/>
  <c r="BE101"/>
  <c r="BI100"/>
  <c r="H36"/>
  <c i="1" r="BD93"/>
  <c i="7" r="BH100"/>
  <c r="H35"/>
  <c i="1" r="BC93"/>
  <c i="7" r="BG100"/>
  <c r="H34"/>
  <c i="1" r="BB93"/>
  <c i="7" r="BF100"/>
  <c r="M33"/>
  <c i="1" r="AW93"/>
  <c i="7" r="H33"/>
  <c i="1" r="BA93"/>
  <c i="7" r="N100"/>
  <c r="N99"/>
  <c r="L107"/>
  <c r="BE100"/>
  <c r="M32"/>
  <c i="1" r="AV93"/>
  <c i="7" r="H32"/>
  <c i="1" r="AZ93"/>
  <c i="7" r="M28"/>
  <c i="1" r="AS93"/>
  <c i="7" r="M27"/>
  <c r="F81"/>
  <c r="F79"/>
  <c r="M30"/>
  <c i="1" r="AG93"/>
  <c i="7" r="L38"/>
  <c r="O21"/>
  <c r="E21"/>
  <c r="M121"/>
  <c r="M84"/>
  <c r="O20"/>
  <c r="O18"/>
  <c r="E18"/>
  <c r="M120"/>
  <c r="M83"/>
  <c r="O17"/>
  <c r="O15"/>
  <c r="E15"/>
  <c r="F121"/>
  <c r="F84"/>
  <c r="O14"/>
  <c r="O12"/>
  <c r="E12"/>
  <c r="F120"/>
  <c r="F83"/>
  <c r="O11"/>
  <c r="O9"/>
  <c r="M118"/>
  <c r="M81"/>
  <c r="F6"/>
  <c r="F115"/>
  <c r="F78"/>
  <c i="6" r="N535"/>
  <c i="1" r="AY92"/>
  <c r="AX92"/>
  <c i="6" r="BI527"/>
  <c r="BH527"/>
  <c r="BG527"/>
  <c r="BF527"/>
  <c r="AA527"/>
  <c r="Y527"/>
  <c r="W527"/>
  <c r="BK527"/>
  <c r="N527"/>
  <c r="BE527"/>
  <c r="BI511"/>
  <c r="BH511"/>
  <c r="BG511"/>
  <c r="BF511"/>
  <c r="AA511"/>
  <c r="Y511"/>
  <c r="W511"/>
  <c r="BK511"/>
  <c r="N511"/>
  <c r="BE511"/>
  <c r="BI501"/>
  <c r="BH501"/>
  <c r="BG501"/>
  <c r="BF501"/>
  <c r="AA501"/>
  <c r="Y501"/>
  <c r="W501"/>
  <c r="BK501"/>
  <c r="N501"/>
  <c r="BE501"/>
  <c r="BI491"/>
  <c r="BH491"/>
  <c r="BG491"/>
  <c r="BF491"/>
  <c r="AA491"/>
  <c r="Y491"/>
  <c r="W491"/>
  <c r="BK491"/>
  <c r="N491"/>
  <c r="BE491"/>
  <c r="BI480"/>
  <c r="BH480"/>
  <c r="BG480"/>
  <c r="BF480"/>
  <c r="AA480"/>
  <c r="Y480"/>
  <c r="W480"/>
  <c r="BK480"/>
  <c r="N480"/>
  <c r="BE480"/>
  <c r="BI472"/>
  <c r="BH472"/>
  <c r="BG472"/>
  <c r="BF472"/>
  <c r="AA472"/>
  <c r="Y472"/>
  <c r="W472"/>
  <c r="BK472"/>
  <c r="N472"/>
  <c r="BE472"/>
  <c r="BI462"/>
  <c r="BH462"/>
  <c r="BG462"/>
  <c r="BF462"/>
  <c r="AA462"/>
  <c r="Y462"/>
  <c r="W462"/>
  <c r="BK462"/>
  <c r="N462"/>
  <c r="BE462"/>
  <c r="BI454"/>
  <c r="BH454"/>
  <c r="BG454"/>
  <c r="BF454"/>
  <c r="AA454"/>
  <c r="Y454"/>
  <c r="W454"/>
  <c r="BK454"/>
  <c r="N454"/>
  <c r="BE454"/>
  <c r="BI444"/>
  <c r="BH444"/>
  <c r="BG444"/>
  <c r="BF444"/>
  <c r="AA444"/>
  <c r="Y444"/>
  <c r="W444"/>
  <c r="BK444"/>
  <c r="N444"/>
  <c r="BE444"/>
  <c r="BI433"/>
  <c r="BH433"/>
  <c r="BG433"/>
  <c r="BF433"/>
  <c r="AA433"/>
  <c r="AA432"/>
  <c r="Y433"/>
  <c r="Y432"/>
  <c r="W433"/>
  <c r="W432"/>
  <c r="BK433"/>
  <c r="BK432"/>
  <c r="N432"/>
  <c r="N433"/>
  <c r="BE433"/>
  <c r="N105"/>
  <c r="BI431"/>
  <c r="BH431"/>
  <c r="BG431"/>
  <c r="BF431"/>
  <c r="AA431"/>
  <c r="Y431"/>
  <c r="W431"/>
  <c r="BK431"/>
  <c r="N431"/>
  <c r="BE431"/>
  <c r="BI423"/>
  <c r="BH423"/>
  <c r="BG423"/>
  <c r="BF423"/>
  <c r="AA423"/>
  <c r="Y423"/>
  <c r="W423"/>
  <c r="BK423"/>
  <c r="N423"/>
  <c r="BE423"/>
  <c r="BI415"/>
  <c r="BH415"/>
  <c r="BG415"/>
  <c r="BF415"/>
  <c r="AA415"/>
  <c r="Y415"/>
  <c r="W415"/>
  <c r="BK415"/>
  <c r="N415"/>
  <c r="BE415"/>
  <c r="BI407"/>
  <c r="BH407"/>
  <c r="BG407"/>
  <c r="BF407"/>
  <c r="AA407"/>
  <c r="Y407"/>
  <c r="W407"/>
  <c r="BK407"/>
  <c r="N407"/>
  <c r="BE407"/>
  <c r="BI399"/>
  <c r="BH399"/>
  <c r="BG399"/>
  <c r="BF399"/>
  <c r="AA399"/>
  <c r="Y399"/>
  <c r="W399"/>
  <c r="BK399"/>
  <c r="N399"/>
  <c r="BE399"/>
  <c r="BI391"/>
  <c r="BH391"/>
  <c r="BG391"/>
  <c r="BF391"/>
  <c r="AA391"/>
  <c r="Y391"/>
  <c r="W391"/>
  <c r="BK391"/>
  <c r="N391"/>
  <c r="BE391"/>
  <c r="BI384"/>
  <c r="BH384"/>
  <c r="BG384"/>
  <c r="BF384"/>
  <c r="AA384"/>
  <c r="Y384"/>
  <c r="W384"/>
  <c r="BK384"/>
  <c r="N384"/>
  <c r="BE384"/>
  <c r="BI377"/>
  <c r="BH377"/>
  <c r="BG377"/>
  <c r="BF377"/>
  <c r="AA377"/>
  <c r="Y377"/>
  <c r="W377"/>
  <c r="BK377"/>
  <c r="N377"/>
  <c r="BE377"/>
  <c r="BI370"/>
  <c r="BH370"/>
  <c r="BG370"/>
  <c r="BF370"/>
  <c r="AA370"/>
  <c r="AA369"/>
  <c r="Y370"/>
  <c r="Y369"/>
  <c r="W370"/>
  <c r="W369"/>
  <c r="BK370"/>
  <c r="BK369"/>
  <c r="N369"/>
  <c r="N370"/>
  <c r="BE370"/>
  <c r="N104"/>
  <c r="BI361"/>
  <c r="BH361"/>
  <c r="BG361"/>
  <c r="BF361"/>
  <c r="AA361"/>
  <c r="Y361"/>
  <c r="W361"/>
  <c r="BK361"/>
  <c r="N361"/>
  <c r="BE361"/>
  <c r="BI353"/>
  <c r="BH353"/>
  <c r="BG353"/>
  <c r="BF353"/>
  <c r="AA353"/>
  <c r="Y353"/>
  <c r="W353"/>
  <c r="BK353"/>
  <c r="N353"/>
  <c r="BE353"/>
  <c r="BI352"/>
  <c r="BH352"/>
  <c r="BG352"/>
  <c r="BF352"/>
  <c r="AA352"/>
  <c r="AA351"/>
  <c r="Y352"/>
  <c r="Y351"/>
  <c r="W352"/>
  <c r="W351"/>
  <c r="BK352"/>
  <c r="BK351"/>
  <c r="N351"/>
  <c r="N352"/>
  <c r="BE352"/>
  <c r="N103"/>
  <c r="BI350"/>
  <c r="BH350"/>
  <c r="BG350"/>
  <c r="BF350"/>
  <c r="AA350"/>
  <c r="Y350"/>
  <c r="W350"/>
  <c r="BK350"/>
  <c r="N350"/>
  <c r="BE350"/>
  <c r="BI349"/>
  <c r="BH349"/>
  <c r="BG349"/>
  <c r="BF349"/>
  <c r="AA349"/>
  <c r="Y349"/>
  <c r="W349"/>
  <c r="BK349"/>
  <c r="N349"/>
  <c r="BE349"/>
  <c r="BI348"/>
  <c r="BH348"/>
  <c r="BG348"/>
  <c r="BF348"/>
  <c r="AA348"/>
  <c r="AA347"/>
  <c r="Y348"/>
  <c r="Y347"/>
  <c r="W348"/>
  <c r="W347"/>
  <c r="BK348"/>
  <c r="BK347"/>
  <c r="N347"/>
  <c r="N348"/>
  <c r="BE348"/>
  <c r="N102"/>
  <c r="BI346"/>
  <c r="BH346"/>
  <c r="BG346"/>
  <c r="BF346"/>
  <c r="AA346"/>
  <c r="Y346"/>
  <c r="W346"/>
  <c r="BK346"/>
  <c r="N346"/>
  <c r="BE346"/>
  <c r="BI338"/>
  <c r="BH338"/>
  <c r="BG338"/>
  <c r="BF338"/>
  <c r="AA338"/>
  <c r="Y338"/>
  <c r="W338"/>
  <c r="BK338"/>
  <c r="N338"/>
  <c r="BE338"/>
  <c r="BI330"/>
  <c r="BH330"/>
  <c r="BG330"/>
  <c r="BF330"/>
  <c r="AA330"/>
  <c r="Y330"/>
  <c r="W330"/>
  <c r="BK330"/>
  <c r="N330"/>
  <c r="BE330"/>
  <c r="BI322"/>
  <c r="BH322"/>
  <c r="BG322"/>
  <c r="BF322"/>
  <c r="AA322"/>
  <c r="AA321"/>
  <c r="Y322"/>
  <c r="Y321"/>
  <c r="W322"/>
  <c r="W321"/>
  <c r="BK322"/>
  <c r="BK321"/>
  <c r="N321"/>
  <c r="N322"/>
  <c r="BE322"/>
  <c r="N101"/>
  <c r="BI320"/>
  <c r="BH320"/>
  <c r="BG320"/>
  <c r="BF320"/>
  <c r="AA320"/>
  <c r="AA319"/>
  <c r="AA318"/>
  <c r="Y320"/>
  <c r="Y319"/>
  <c r="Y318"/>
  <c r="W320"/>
  <c r="W319"/>
  <c r="W318"/>
  <c r="BK320"/>
  <c r="BK319"/>
  <c r="N319"/>
  <c r="BK318"/>
  <c r="N318"/>
  <c r="N320"/>
  <c r="BE320"/>
  <c r="N100"/>
  <c r="N99"/>
  <c r="BI317"/>
  <c r="BH317"/>
  <c r="BG317"/>
  <c r="BF317"/>
  <c r="AA317"/>
  <c r="AA316"/>
  <c r="Y317"/>
  <c r="Y316"/>
  <c r="W317"/>
  <c r="W316"/>
  <c r="BK317"/>
  <c r="BK316"/>
  <c r="N316"/>
  <c r="N317"/>
  <c r="BE317"/>
  <c r="N98"/>
  <c r="BI315"/>
  <c r="BH315"/>
  <c r="BG315"/>
  <c r="BF315"/>
  <c r="AA315"/>
  <c r="Y315"/>
  <c r="W315"/>
  <c r="BK315"/>
  <c r="N315"/>
  <c r="BE315"/>
  <c r="BI307"/>
  <c r="BH307"/>
  <c r="BG307"/>
  <c r="BF307"/>
  <c r="AA307"/>
  <c r="Y307"/>
  <c r="W307"/>
  <c r="BK307"/>
  <c r="N307"/>
  <c r="BE307"/>
  <c r="BI306"/>
  <c r="BH306"/>
  <c r="BG306"/>
  <c r="BF306"/>
  <c r="AA306"/>
  <c r="AA305"/>
  <c r="Y306"/>
  <c r="Y305"/>
  <c r="W306"/>
  <c r="W305"/>
  <c r="BK306"/>
  <c r="BK305"/>
  <c r="N305"/>
  <c r="N306"/>
  <c r="BE306"/>
  <c r="N97"/>
  <c r="BI295"/>
  <c r="BH295"/>
  <c r="BG295"/>
  <c r="BF295"/>
  <c r="AA295"/>
  <c r="AA294"/>
  <c r="Y295"/>
  <c r="Y294"/>
  <c r="W295"/>
  <c r="W294"/>
  <c r="BK295"/>
  <c r="BK294"/>
  <c r="N294"/>
  <c r="N295"/>
  <c r="BE295"/>
  <c r="N96"/>
  <c r="BI278"/>
  <c r="BH278"/>
  <c r="BG278"/>
  <c r="BF278"/>
  <c r="AA278"/>
  <c r="AA277"/>
  <c r="Y278"/>
  <c r="Y277"/>
  <c r="W278"/>
  <c r="W277"/>
  <c r="BK278"/>
  <c r="BK277"/>
  <c r="N277"/>
  <c r="N278"/>
  <c r="BE278"/>
  <c r="N95"/>
  <c r="BI267"/>
  <c r="BH267"/>
  <c r="BG267"/>
  <c r="BF267"/>
  <c r="AA267"/>
  <c r="Y267"/>
  <c r="W267"/>
  <c r="BK267"/>
  <c r="N267"/>
  <c r="BE267"/>
  <c r="BI257"/>
  <c r="BH257"/>
  <c r="BG257"/>
  <c r="BF257"/>
  <c r="AA257"/>
  <c r="Y257"/>
  <c r="W257"/>
  <c r="BK257"/>
  <c r="N257"/>
  <c r="BE257"/>
  <c r="BI242"/>
  <c r="BH242"/>
  <c r="BG242"/>
  <c r="BF242"/>
  <c r="AA242"/>
  <c r="Y242"/>
  <c r="W242"/>
  <c r="BK242"/>
  <c r="N242"/>
  <c r="BE242"/>
  <c r="BI235"/>
  <c r="BH235"/>
  <c r="BG235"/>
  <c r="BF235"/>
  <c r="AA235"/>
  <c r="Y235"/>
  <c r="W235"/>
  <c r="BK235"/>
  <c r="N235"/>
  <c r="BE235"/>
  <c r="BI228"/>
  <c r="BH228"/>
  <c r="BG228"/>
  <c r="BF228"/>
  <c r="AA228"/>
  <c r="Y228"/>
  <c r="W228"/>
  <c r="BK228"/>
  <c r="N228"/>
  <c r="BE228"/>
  <c r="BI217"/>
  <c r="BH217"/>
  <c r="BG217"/>
  <c r="BF217"/>
  <c r="AA217"/>
  <c r="Y217"/>
  <c r="W217"/>
  <c r="BK217"/>
  <c r="N217"/>
  <c r="BE217"/>
  <c r="BI210"/>
  <c r="BH210"/>
  <c r="BG210"/>
  <c r="BF210"/>
  <c r="AA210"/>
  <c r="Y210"/>
  <c r="W210"/>
  <c r="BK210"/>
  <c r="N210"/>
  <c r="BE210"/>
  <c r="BI203"/>
  <c r="BH203"/>
  <c r="BG203"/>
  <c r="BF203"/>
  <c r="AA203"/>
  <c r="Y203"/>
  <c r="W203"/>
  <c r="BK203"/>
  <c r="N203"/>
  <c r="BE203"/>
  <c r="BI195"/>
  <c r="BH195"/>
  <c r="BG195"/>
  <c r="BF195"/>
  <c r="AA195"/>
  <c r="AA194"/>
  <c r="AA193"/>
  <c r="Y195"/>
  <c r="Y194"/>
  <c r="Y193"/>
  <c r="W195"/>
  <c r="W194"/>
  <c r="W193"/>
  <c r="BK195"/>
  <c r="BK194"/>
  <c r="N194"/>
  <c r="BK193"/>
  <c r="N193"/>
  <c r="N195"/>
  <c r="BE195"/>
  <c r="N94"/>
  <c r="N93"/>
  <c r="BI180"/>
  <c r="BH180"/>
  <c r="BG180"/>
  <c r="BF180"/>
  <c r="AA180"/>
  <c r="Y180"/>
  <c r="W180"/>
  <c r="BK180"/>
  <c r="N180"/>
  <c r="BE180"/>
  <c r="BI173"/>
  <c r="BH173"/>
  <c r="BG173"/>
  <c r="BF173"/>
  <c r="AA173"/>
  <c r="Y173"/>
  <c r="W173"/>
  <c r="BK173"/>
  <c r="N173"/>
  <c r="BE173"/>
  <c r="BI165"/>
  <c r="BH165"/>
  <c r="BG165"/>
  <c r="BF165"/>
  <c r="AA165"/>
  <c r="Y165"/>
  <c r="W165"/>
  <c r="BK165"/>
  <c r="N165"/>
  <c r="BE165"/>
  <c r="BI157"/>
  <c r="BH157"/>
  <c r="BG157"/>
  <c r="BF157"/>
  <c r="AA157"/>
  <c r="AA156"/>
  <c r="AA155"/>
  <c r="Y157"/>
  <c r="Y156"/>
  <c r="Y155"/>
  <c r="W157"/>
  <c r="W156"/>
  <c r="W155"/>
  <c r="BK157"/>
  <c r="BK156"/>
  <c r="N156"/>
  <c r="BK155"/>
  <c r="N155"/>
  <c r="N157"/>
  <c r="BE157"/>
  <c r="N92"/>
  <c r="N91"/>
  <c r="BI147"/>
  <c r="BH147"/>
  <c r="BG147"/>
  <c r="BF147"/>
  <c r="AA147"/>
  <c r="Y147"/>
  <c r="W147"/>
  <c r="BK147"/>
  <c r="N147"/>
  <c r="BE147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AA134"/>
  <c r="AA133"/>
  <c r="AA132"/>
  <c r="Y135"/>
  <c r="Y134"/>
  <c r="Y133"/>
  <c r="Y132"/>
  <c r="W135"/>
  <c r="W134"/>
  <c r="W133"/>
  <c r="W132"/>
  <c i="1" r="AU92"/>
  <c i="6" r="BK135"/>
  <c r="BK134"/>
  <c r="N134"/>
  <c r="BK133"/>
  <c r="N133"/>
  <c r="BK132"/>
  <c r="N132"/>
  <c r="N88"/>
  <c r="N135"/>
  <c r="BE135"/>
  <c r="N90"/>
  <c r="N89"/>
  <c r="F126"/>
  <c r="F124"/>
  <c r="BI113"/>
  <c r="BH113"/>
  <c r="BG113"/>
  <c r="BF113"/>
  <c r="N113"/>
  <c r="BE113"/>
  <c r="BI112"/>
  <c r="BH112"/>
  <c r="BG112"/>
  <c r="BF112"/>
  <c r="N112"/>
  <c r="BE112"/>
  <c r="BI111"/>
  <c r="BH111"/>
  <c r="BG111"/>
  <c r="BF111"/>
  <c r="N111"/>
  <c r="BE111"/>
  <c r="BI110"/>
  <c r="BH110"/>
  <c r="BG110"/>
  <c r="BF110"/>
  <c r="N110"/>
  <c r="BE110"/>
  <c r="BI109"/>
  <c r="BH109"/>
  <c r="BG109"/>
  <c r="BF109"/>
  <c r="N109"/>
  <c r="BE109"/>
  <c r="BI108"/>
  <c r="H36"/>
  <c i="1" r="BD92"/>
  <c i="6" r="BH108"/>
  <c r="H35"/>
  <c i="1" r="BC92"/>
  <c i="6" r="BG108"/>
  <c r="H34"/>
  <c i="1" r="BB92"/>
  <c i="6" r="BF108"/>
  <c r="M33"/>
  <c i="1" r="AW92"/>
  <c i="6" r="H33"/>
  <c i="1" r="BA92"/>
  <c i="6" r="N108"/>
  <c r="N107"/>
  <c r="L115"/>
  <c r="BE108"/>
  <c r="M32"/>
  <c i="1" r="AV92"/>
  <c i="6" r="H32"/>
  <c i="1" r="AZ92"/>
  <c i="6" r="M28"/>
  <c i="1" r="AS92"/>
  <c i="6" r="M27"/>
  <c r="F81"/>
  <c r="F79"/>
  <c r="M30"/>
  <c i="1" r="AG92"/>
  <c i="6" r="L38"/>
  <c r="O21"/>
  <c r="E21"/>
  <c r="M129"/>
  <c r="M84"/>
  <c r="O20"/>
  <c r="O18"/>
  <c r="E18"/>
  <c r="M128"/>
  <c r="M83"/>
  <c r="O17"/>
  <c r="O15"/>
  <c r="E15"/>
  <c r="F129"/>
  <c r="F84"/>
  <c r="O14"/>
  <c r="O12"/>
  <c r="E12"/>
  <c r="F128"/>
  <c r="F83"/>
  <c r="O11"/>
  <c r="O9"/>
  <c r="M126"/>
  <c r="M81"/>
  <c r="F6"/>
  <c r="F123"/>
  <c r="F78"/>
  <c i="5" r="N180"/>
  <c i="1" r="AY91"/>
  <c r="AX91"/>
  <c i="5" r="BI179"/>
  <c r="BH179"/>
  <c r="BG179"/>
  <c r="BF179"/>
  <c r="AA179"/>
  <c r="AA178"/>
  <c r="Y179"/>
  <c r="Y178"/>
  <c r="W179"/>
  <c r="W178"/>
  <c r="BK179"/>
  <c r="BK178"/>
  <c r="N178"/>
  <c r="N179"/>
  <c r="BE179"/>
  <c r="N96"/>
  <c r="BI177"/>
  <c r="BH177"/>
  <c r="BG177"/>
  <c r="BF177"/>
  <c r="AA177"/>
  <c r="Y177"/>
  <c r="W177"/>
  <c r="BK177"/>
  <c r="N177"/>
  <c r="BE177"/>
  <c r="BI169"/>
  <c r="BH169"/>
  <c r="BG169"/>
  <c r="BF169"/>
  <c r="AA169"/>
  <c r="Y169"/>
  <c r="W169"/>
  <c r="BK169"/>
  <c r="N169"/>
  <c r="BE169"/>
  <c r="BI168"/>
  <c r="BH168"/>
  <c r="BG168"/>
  <c r="BF168"/>
  <c r="AA168"/>
  <c r="AA167"/>
  <c r="Y168"/>
  <c r="Y167"/>
  <c r="W168"/>
  <c r="W167"/>
  <c r="BK168"/>
  <c r="BK167"/>
  <c r="N167"/>
  <c r="N168"/>
  <c r="BE168"/>
  <c r="N95"/>
  <c r="BI159"/>
  <c r="BH159"/>
  <c r="BG159"/>
  <c r="BF159"/>
  <c r="AA159"/>
  <c r="Y159"/>
  <c r="W159"/>
  <c r="BK159"/>
  <c r="N159"/>
  <c r="BE159"/>
  <c r="BI151"/>
  <c r="BH151"/>
  <c r="BG151"/>
  <c r="BF151"/>
  <c r="AA151"/>
  <c r="AA150"/>
  <c r="AA149"/>
  <c r="Y151"/>
  <c r="Y150"/>
  <c r="Y149"/>
  <c r="W151"/>
  <c r="W150"/>
  <c r="W149"/>
  <c r="BK151"/>
  <c r="BK150"/>
  <c r="N150"/>
  <c r="BK149"/>
  <c r="N149"/>
  <c r="N151"/>
  <c r="BE151"/>
  <c r="N94"/>
  <c r="N93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AA136"/>
  <c r="Y137"/>
  <c r="Y136"/>
  <c r="W137"/>
  <c r="W136"/>
  <c r="BK137"/>
  <c r="BK136"/>
  <c r="N136"/>
  <c r="N137"/>
  <c r="BE137"/>
  <c r="N92"/>
  <c r="BI135"/>
  <c r="BH135"/>
  <c r="BG135"/>
  <c r="BF135"/>
  <c r="AA135"/>
  <c r="Y135"/>
  <c r="W135"/>
  <c r="BK135"/>
  <c r="N135"/>
  <c r="BE135"/>
  <c r="BI127"/>
  <c r="BH127"/>
  <c r="BG127"/>
  <c r="BF127"/>
  <c r="AA127"/>
  <c r="AA126"/>
  <c r="AA125"/>
  <c r="AA124"/>
  <c r="AA123"/>
  <c r="Y127"/>
  <c r="Y126"/>
  <c r="Y125"/>
  <c r="Y124"/>
  <c r="Y123"/>
  <c r="W127"/>
  <c r="W126"/>
  <c r="W125"/>
  <c r="W124"/>
  <c r="W123"/>
  <c i="1" r="AU91"/>
  <c i="5" r="BK127"/>
  <c r="BK126"/>
  <c r="N126"/>
  <c r="BK125"/>
  <c r="N125"/>
  <c r="BK124"/>
  <c r="N124"/>
  <c r="BK123"/>
  <c r="N123"/>
  <c r="N88"/>
  <c r="N127"/>
  <c r="BE127"/>
  <c r="N91"/>
  <c r="N90"/>
  <c r="N89"/>
  <c r="F117"/>
  <c r="F115"/>
  <c r="BI104"/>
  <c r="BH104"/>
  <c r="BG104"/>
  <c r="BF104"/>
  <c r="N104"/>
  <c r="BE104"/>
  <c r="BI103"/>
  <c r="BH103"/>
  <c r="BG103"/>
  <c r="BF103"/>
  <c r="N103"/>
  <c r="BE103"/>
  <c r="BI102"/>
  <c r="BH102"/>
  <c r="BG102"/>
  <c r="BF102"/>
  <c r="N102"/>
  <c r="BE102"/>
  <c r="BI101"/>
  <c r="BH101"/>
  <c r="BG101"/>
  <c r="BF101"/>
  <c r="N101"/>
  <c r="BE101"/>
  <c r="BI100"/>
  <c r="BH100"/>
  <c r="BG100"/>
  <c r="BF100"/>
  <c r="N100"/>
  <c r="BE100"/>
  <c r="BI99"/>
  <c r="H36"/>
  <c i="1" r="BD91"/>
  <c i="5" r="BH99"/>
  <c r="H35"/>
  <c i="1" r="BC91"/>
  <c i="5" r="BG99"/>
  <c r="H34"/>
  <c i="1" r="BB91"/>
  <c i="5" r="BF99"/>
  <c r="M33"/>
  <c i="1" r="AW91"/>
  <c i="5" r="H33"/>
  <c i="1" r="BA91"/>
  <c i="5" r="N99"/>
  <c r="N98"/>
  <c r="L106"/>
  <c r="BE99"/>
  <c r="M32"/>
  <c i="1" r="AV91"/>
  <c i="5" r="H32"/>
  <c i="1" r="AZ91"/>
  <c i="5" r="M28"/>
  <c i="1" r="AS91"/>
  <c i="5" r="M27"/>
  <c r="F81"/>
  <c r="F79"/>
  <c r="M30"/>
  <c i="1" r="AG91"/>
  <c i="5" r="L38"/>
  <c r="O21"/>
  <c r="E21"/>
  <c r="M120"/>
  <c r="M84"/>
  <c r="O20"/>
  <c r="O18"/>
  <c r="E18"/>
  <c r="M119"/>
  <c r="M83"/>
  <c r="O17"/>
  <c r="O15"/>
  <c r="E15"/>
  <c r="F120"/>
  <c r="F84"/>
  <c r="O14"/>
  <c r="O12"/>
  <c r="E12"/>
  <c r="F119"/>
  <c r="F83"/>
  <c r="O11"/>
  <c r="O9"/>
  <c r="M117"/>
  <c r="M81"/>
  <c r="F6"/>
  <c r="F114"/>
  <c r="F78"/>
  <c i="4" r="N225"/>
  <c i="1" r="AY90"/>
  <c r="AX90"/>
  <c i="4" r="BI224"/>
  <c r="BH224"/>
  <c r="BG224"/>
  <c r="BF224"/>
  <c r="AA224"/>
  <c r="AA223"/>
  <c r="Y224"/>
  <c r="Y223"/>
  <c r="W224"/>
  <c r="W223"/>
  <c r="BK224"/>
  <c r="BK223"/>
  <c r="N223"/>
  <c r="N224"/>
  <c r="BE224"/>
  <c r="N99"/>
  <c r="BI215"/>
  <c r="BH215"/>
  <c r="BG215"/>
  <c r="BF215"/>
  <c r="AA215"/>
  <c r="AA214"/>
  <c r="AA213"/>
  <c r="Y215"/>
  <c r="Y214"/>
  <c r="Y213"/>
  <c r="W215"/>
  <c r="W214"/>
  <c r="W213"/>
  <c r="BK215"/>
  <c r="BK214"/>
  <c r="N214"/>
  <c r="BK213"/>
  <c r="N213"/>
  <c r="N215"/>
  <c r="BE215"/>
  <c r="N98"/>
  <c r="N97"/>
  <c r="BI205"/>
  <c r="BH205"/>
  <c r="BG205"/>
  <c r="BF205"/>
  <c r="AA205"/>
  <c r="AA204"/>
  <c r="Y205"/>
  <c r="Y204"/>
  <c r="W205"/>
  <c r="W204"/>
  <c r="BK205"/>
  <c r="BK204"/>
  <c r="N204"/>
  <c r="N205"/>
  <c r="BE205"/>
  <c r="N96"/>
  <c r="BI196"/>
  <c r="BH196"/>
  <c r="BG196"/>
  <c r="BF196"/>
  <c r="AA196"/>
  <c r="Y196"/>
  <c r="W196"/>
  <c r="BK196"/>
  <c r="N196"/>
  <c r="BE196"/>
  <c r="BI188"/>
  <c r="BH188"/>
  <c r="BG188"/>
  <c r="BF188"/>
  <c r="AA188"/>
  <c r="Y188"/>
  <c r="W188"/>
  <c r="BK188"/>
  <c r="N188"/>
  <c r="BE188"/>
  <c r="BI180"/>
  <c r="BH180"/>
  <c r="BG180"/>
  <c r="BF180"/>
  <c r="AA180"/>
  <c r="Y180"/>
  <c r="W180"/>
  <c r="BK180"/>
  <c r="N180"/>
  <c r="BE180"/>
  <c r="BI172"/>
  <c r="BH172"/>
  <c r="BG172"/>
  <c r="BF172"/>
  <c r="AA172"/>
  <c r="AA171"/>
  <c r="AA170"/>
  <c r="Y172"/>
  <c r="Y171"/>
  <c r="Y170"/>
  <c r="W172"/>
  <c r="W171"/>
  <c r="W170"/>
  <c r="BK172"/>
  <c r="BK171"/>
  <c r="N171"/>
  <c r="BK170"/>
  <c r="N170"/>
  <c r="N172"/>
  <c r="BE172"/>
  <c r="N95"/>
  <c r="N94"/>
  <c r="BI162"/>
  <c r="BH162"/>
  <c r="BG162"/>
  <c r="BF162"/>
  <c r="AA162"/>
  <c r="AA161"/>
  <c r="Y162"/>
  <c r="Y161"/>
  <c r="W162"/>
  <c r="W161"/>
  <c r="BK162"/>
  <c r="BK161"/>
  <c r="N161"/>
  <c r="N162"/>
  <c r="BE162"/>
  <c r="N93"/>
  <c r="BI154"/>
  <c r="BH154"/>
  <c r="BG154"/>
  <c r="BF154"/>
  <c r="AA154"/>
  <c r="Y154"/>
  <c r="W154"/>
  <c r="BK154"/>
  <c r="N154"/>
  <c r="BE154"/>
  <c r="BI147"/>
  <c r="BH147"/>
  <c r="BG147"/>
  <c r="BF147"/>
  <c r="AA147"/>
  <c r="AA146"/>
  <c r="Y147"/>
  <c r="Y146"/>
  <c r="W147"/>
  <c r="W146"/>
  <c r="BK147"/>
  <c r="BK146"/>
  <c r="N146"/>
  <c r="N147"/>
  <c r="BE147"/>
  <c r="N92"/>
  <c r="BI138"/>
  <c r="BH138"/>
  <c r="BG138"/>
  <c r="BF138"/>
  <c r="AA138"/>
  <c r="AA137"/>
  <c r="Y138"/>
  <c r="Y137"/>
  <c r="W138"/>
  <c r="W137"/>
  <c r="BK138"/>
  <c r="BK137"/>
  <c r="N137"/>
  <c r="N138"/>
  <c r="BE138"/>
  <c r="N91"/>
  <c r="BI129"/>
  <c r="BH129"/>
  <c r="BG129"/>
  <c r="BF129"/>
  <c r="AA129"/>
  <c r="AA128"/>
  <c r="AA127"/>
  <c r="AA126"/>
  <c r="Y129"/>
  <c r="Y128"/>
  <c r="Y127"/>
  <c r="Y126"/>
  <c r="W129"/>
  <c r="W128"/>
  <c r="W127"/>
  <c r="W126"/>
  <c i="1" r="AU90"/>
  <c i="4" r="BK129"/>
  <c r="BK128"/>
  <c r="N128"/>
  <c r="BK127"/>
  <c r="N127"/>
  <c r="BK126"/>
  <c r="N126"/>
  <c r="N88"/>
  <c r="N129"/>
  <c r="BE129"/>
  <c r="N90"/>
  <c r="N89"/>
  <c r="F120"/>
  <c r="F118"/>
  <c r="BI107"/>
  <c r="BH107"/>
  <c r="BG107"/>
  <c r="BF107"/>
  <c r="N107"/>
  <c r="BE107"/>
  <c r="BI106"/>
  <c r="BH106"/>
  <c r="BG106"/>
  <c r="BF106"/>
  <c r="N106"/>
  <c r="BE106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H36"/>
  <c i="1" r="BD90"/>
  <c i="4" r="BH102"/>
  <c r="H35"/>
  <c i="1" r="BC90"/>
  <c i="4" r="BG102"/>
  <c r="H34"/>
  <c i="1" r="BB90"/>
  <c i="4" r="BF102"/>
  <c r="M33"/>
  <c i="1" r="AW90"/>
  <c i="4" r="H33"/>
  <c i="1" r="BA90"/>
  <c i="4" r="N102"/>
  <c r="N101"/>
  <c r="L109"/>
  <c r="BE102"/>
  <c r="M32"/>
  <c i="1" r="AV90"/>
  <c i="4" r="H32"/>
  <c i="1" r="AZ90"/>
  <c i="4" r="M28"/>
  <c i="1" r="AS90"/>
  <c i="4" r="M27"/>
  <c r="F81"/>
  <c r="F79"/>
  <c r="M30"/>
  <c i="1" r="AG90"/>
  <c i="4" r="L38"/>
  <c r="O21"/>
  <c r="E21"/>
  <c r="M123"/>
  <c r="M84"/>
  <c r="O20"/>
  <c r="O18"/>
  <c r="E18"/>
  <c r="M122"/>
  <c r="M83"/>
  <c r="O17"/>
  <c r="O15"/>
  <c r="E15"/>
  <c r="F123"/>
  <c r="F84"/>
  <c r="O14"/>
  <c r="O12"/>
  <c r="E12"/>
  <c r="F122"/>
  <c r="F83"/>
  <c r="O11"/>
  <c r="O9"/>
  <c r="M120"/>
  <c r="M81"/>
  <c r="F6"/>
  <c r="F117"/>
  <c r="F78"/>
  <c i="3" r="N226"/>
  <c i="1" r="AY89"/>
  <c r="AX89"/>
  <c i="3" r="BI225"/>
  <c r="BH225"/>
  <c r="BG225"/>
  <c r="BF225"/>
  <c r="AA225"/>
  <c r="AA224"/>
  <c r="Y225"/>
  <c r="Y224"/>
  <c r="W225"/>
  <c r="W224"/>
  <c r="BK225"/>
  <c r="BK224"/>
  <c r="N224"/>
  <c r="N225"/>
  <c r="BE225"/>
  <c r="N94"/>
  <c r="BI223"/>
  <c r="BH223"/>
  <c r="BG223"/>
  <c r="BF223"/>
  <c r="AA223"/>
  <c r="Y223"/>
  <c r="W223"/>
  <c r="BK223"/>
  <c r="N223"/>
  <c r="BE223"/>
  <c r="BI222"/>
  <c r="BH222"/>
  <c r="BG222"/>
  <c r="BF222"/>
  <c r="AA222"/>
  <c r="Y222"/>
  <c r="W222"/>
  <c r="BK222"/>
  <c r="N222"/>
  <c r="BE222"/>
  <c r="BI221"/>
  <c r="BH221"/>
  <c r="BG221"/>
  <c r="BF221"/>
  <c r="AA221"/>
  <c r="AA220"/>
  <c r="Y221"/>
  <c r="Y220"/>
  <c r="W221"/>
  <c r="W220"/>
  <c r="BK221"/>
  <c r="BK220"/>
  <c r="N220"/>
  <c r="N221"/>
  <c r="BE221"/>
  <c r="N93"/>
  <c r="BI217"/>
  <c r="BH217"/>
  <c r="BG217"/>
  <c r="BF217"/>
  <c r="AA217"/>
  <c r="Y217"/>
  <c r="W217"/>
  <c r="BK217"/>
  <c r="N217"/>
  <c r="BE217"/>
  <c r="BI216"/>
  <c r="BH216"/>
  <c r="BG216"/>
  <c r="BF216"/>
  <c r="AA216"/>
  <c r="Y216"/>
  <c r="W216"/>
  <c r="BK216"/>
  <c r="N216"/>
  <c r="BE216"/>
  <c r="BI215"/>
  <c r="BH215"/>
  <c r="BG215"/>
  <c r="BF215"/>
  <c r="AA215"/>
  <c r="Y215"/>
  <c r="W215"/>
  <c r="BK215"/>
  <c r="N215"/>
  <c r="BE215"/>
  <c r="BI214"/>
  <c r="BH214"/>
  <c r="BG214"/>
  <c r="BF214"/>
  <c r="AA214"/>
  <c r="Y214"/>
  <c r="W214"/>
  <c r="BK214"/>
  <c r="N214"/>
  <c r="BE214"/>
  <c r="BI213"/>
  <c r="BH213"/>
  <c r="BG213"/>
  <c r="BF213"/>
  <c r="AA213"/>
  <c r="Y213"/>
  <c r="W213"/>
  <c r="BK213"/>
  <c r="N213"/>
  <c r="BE213"/>
  <c r="BI212"/>
  <c r="BH212"/>
  <c r="BG212"/>
  <c r="BF212"/>
  <c r="AA212"/>
  <c r="Y212"/>
  <c r="W212"/>
  <c r="BK212"/>
  <c r="N212"/>
  <c r="BE212"/>
  <c r="BI209"/>
  <c r="BH209"/>
  <c r="BG209"/>
  <c r="BF209"/>
  <c r="AA209"/>
  <c r="Y209"/>
  <c r="W209"/>
  <c r="BK209"/>
  <c r="N209"/>
  <c r="BE209"/>
  <c r="BI208"/>
  <c r="BH208"/>
  <c r="BG208"/>
  <c r="BF208"/>
  <c r="AA208"/>
  <c r="Y208"/>
  <c r="W208"/>
  <c r="BK208"/>
  <c r="N208"/>
  <c r="BE208"/>
  <c r="BI207"/>
  <c r="BH207"/>
  <c r="BG207"/>
  <c r="BF207"/>
  <c r="AA207"/>
  <c r="Y207"/>
  <c r="W207"/>
  <c r="BK207"/>
  <c r="N207"/>
  <c r="BE207"/>
  <c r="BI206"/>
  <c r="BH206"/>
  <c r="BG206"/>
  <c r="BF206"/>
  <c r="AA206"/>
  <c r="Y206"/>
  <c r="W206"/>
  <c r="BK206"/>
  <c r="N206"/>
  <c r="BE206"/>
  <c r="BI203"/>
  <c r="BH203"/>
  <c r="BG203"/>
  <c r="BF203"/>
  <c r="AA203"/>
  <c r="Y203"/>
  <c r="W203"/>
  <c r="BK203"/>
  <c r="N203"/>
  <c r="BE203"/>
  <c r="BI202"/>
  <c r="BH202"/>
  <c r="BG202"/>
  <c r="BF202"/>
  <c r="AA202"/>
  <c r="Y202"/>
  <c r="W202"/>
  <c r="BK202"/>
  <c r="N202"/>
  <c r="BE202"/>
  <c r="BI201"/>
  <c r="BH201"/>
  <c r="BG201"/>
  <c r="BF201"/>
  <c r="AA201"/>
  <c r="AA200"/>
  <c r="Y201"/>
  <c r="Y200"/>
  <c r="W201"/>
  <c r="W200"/>
  <c r="BK201"/>
  <c r="BK200"/>
  <c r="N200"/>
  <c r="N201"/>
  <c r="BE201"/>
  <c r="N92"/>
  <c r="BI196"/>
  <c r="BH196"/>
  <c r="BG196"/>
  <c r="BF196"/>
  <c r="AA196"/>
  <c r="AA195"/>
  <c r="Y196"/>
  <c r="Y195"/>
  <c r="W196"/>
  <c r="W195"/>
  <c r="BK196"/>
  <c r="BK195"/>
  <c r="N195"/>
  <c r="N196"/>
  <c r="BE196"/>
  <c r="N91"/>
  <c r="BI194"/>
  <c r="BH194"/>
  <c r="BG194"/>
  <c r="BF194"/>
  <c r="AA194"/>
  <c r="Y194"/>
  <c r="W194"/>
  <c r="BK194"/>
  <c r="N194"/>
  <c r="BE194"/>
  <c r="BI191"/>
  <c r="BH191"/>
  <c r="BG191"/>
  <c r="BF191"/>
  <c r="AA191"/>
  <c r="Y191"/>
  <c r="W191"/>
  <c r="BK191"/>
  <c r="N191"/>
  <c r="BE191"/>
  <c r="BI188"/>
  <c r="BH188"/>
  <c r="BG188"/>
  <c r="BF188"/>
  <c r="AA188"/>
  <c r="Y188"/>
  <c r="W188"/>
  <c r="BK188"/>
  <c r="N188"/>
  <c r="BE188"/>
  <c r="BI185"/>
  <c r="BH185"/>
  <c r="BG185"/>
  <c r="BF185"/>
  <c r="AA185"/>
  <c r="Y185"/>
  <c r="W185"/>
  <c r="BK185"/>
  <c r="N185"/>
  <c r="BE185"/>
  <c r="BI184"/>
  <c r="BH184"/>
  <c r="BG184"/>
  <c r="BF184"/>
  <c r="AA184"/>
  <c r="Y184"/>
  <c r="W184"/>
  <c r="BK184"/>
  <c r="N184"/>
  <c r="BE184"/>
  <c r="BI180"/>
  <c r="BH180"/>
  <c r="BG180"/>
  <c r="BF180"/>
  <c r="AA180"/>
  <c r="Y180"/>
  <c r="W180"/>
  <c r="BK180"/>
  <c r="N180"/>
  <c r="BE180"/>
  <c r="BI179"/>
  <c r="BH179"/>
  <c r="BG179"/>
  <c r="BF179"/>
  <c r="AA179"/>
  <c r="Y179"/>
  <c r="W179"/>
  <c r="BK179"/>
  <c r="N179"/>
  <c r="BE179"/>
  <c r="BI174"/>
  <c r="BH174"/>
  <c r="BG174"/>
  <c r="BF174"/>
  <c r="AA174"/>
  <c r="Y174"/>
  <c r="W174"/>
  <c r="BK174"/>
  <c r="N174"/>
  <c r="BE174"/>
  <c r="BI171"/>
  <c r="BH171"/>
  <c r="BG171"/>
  <c r="BF171"/>
  <c r="AA171"/>
  <c r="Y171"/>
  <c r="W171"/>
  <c r="BK171"/>
  <c r="N171"/>
  <c r="BE171"/>
  <c r="BI168"/>
  <c r="BH168"/>
  <c r="BG168"/>
  <c r="BF168"/>
  <c r="AA168"/>
  <c r="Y168"/>
  <c r="W168"/>
  <c r="BK168"/>
  <c r="N168"/>
  <c r="BE168"/>
  <c r="BI165"/>
  <c r="BH165"/>
  <c r="BG165"/>
  <c r="BF165"/>
  <c r="AA165"/>
  <c r="Y165"/>
  <c r="W165"/>
  <c r="BK165"/>
  <c r="N165"/>
  <c r="BE165"/>
  <c r="BI162"/>
  <c r="BH162"/>
  <c r="BG162"/>
  <c r="BF162"/>
  <c r="AA162"/>
  <c r="Y162"/>
  <c r="W162"/>
  <c r="BK162"/>
  <c r="N162"/>
  <c r="BE162"/>
  <c r="BI159"/>
  <c r="BH159"/>
  <c r="BG159"/>
  <c r="BF159"/>
  <c r="AA159"/>
  <c r="Y159"/>
  <c r="W159"/>
  <c r="BK159"/>
  <c r="N159"/>
  <c r="BE159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1"/>
  <c r="BH151"/>
  <c r="BG151"/>
  <c r="BF151"/>
  <c r="AA151"/>
  <c r="Y151"/>
  <c r="W151"/>
  <c r="BK151"/>
  <c r="N151"/>
  <c r="BE151"/>
  <c r="BI148"/>
  <c r="BH148"/>
  <c r="BG148"/>
  <c r="BF148"/>
  <c r="AA148"/>
  <c r="Y148"/>
  <c r="W148"/>
  <c r="BK148"/>
  <c r="N148"/>
  <c r="BE148"/>
  <c r="BI142"/>
  <c r="BH142"/>
  <c r="BG142"/>
  <c r="BF142"/>
  <c r="AA142"/>
  <c r="Y142"/>
  <c r="W142"/>
  <c r="BK142"/>
  <c r="N142"/>
  <c r="BE142"/>
  <c r="BI141"/>
  <c r="BH141"/>
  <c r="BG141"/>
  <c r="BF141"/>
  <c r="AA141"/>
  <c r="Y141"/>
  <c r="W141"/>
  <c r="BK141"/>
  <c r="N141"/>
  <c r="BE141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2"/>
  <c r="BH132"/>
  <c r="BG132"/>
  <c r="BF132"/>
  <c r="AA132"/>
  <c r="Y132"/>
  <c r="W132"/>
  <c r="BK132"/>
  <c r="N132"/>
  <c r="BE132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4"/>
  <c r="BH124"/>
  <c r="BG124"/>
  <c r="BF124"/>
  <c r="AA124"/>
  <c r="AA123"/>
  <c r="AA122"/>
  <c r="AA121"/>
  <c r="Y124"/>
  <c r="Y123"/>
  <c r="Y122"/>
  <c r="Y121"/>
  <c r="W124"/>
  <c r="W123"/>
  <c r="W122"/>
  <c r="W121"/>
  <c i="1" r="AU89"/>
  <c i="3" r="BK124"/>
  <c r="BK123"/>
  <c r="N123"/>
  <c r="BK122"/>
  <c r="N122"/>
  <c r="BK121"/>
  <c r="N121"/>
  <c r="N88"/>
  <c r="N124"/>
  <c r="BE124"/>
  <c r="N90"/>
  <c r="N89"/>
  <c r="F115"/>
  <c r="F113"/>
  <c r="BI102"/>
  <c r="BH102"/>
  <c r="BG102"/>
  <c r="BF102"/>
  <c r="N102"/>
  <c r="BE102"/>
  <c r="BI101"/>
  <c r="BH101"/>
  <c r="BG101"/>
  <c r="BF101"/>
  <c r="N101"/>
  <c r="BE101"/>
  <c r="BI100"/>
  <c r="BH100"/>
  <c r="BG100"/>
  <c r="BF100"/>
  <c r="N100"/>
  <c r="BE100"/>
  <c r="BI99"/>
  <c r="BH99"/>
  <c r="BG99"/>
  <c r="BF99"/>
  <c r="N99"/>
  <c r="BE99"/>
  <c r="BI98"/>
  <c r="BH98"/>
  <c r="BG98"/>
  <c r="BF98"/>
  <c r="N98"/>
  <c r="BE98"/>
  <c r="BI97"/>
  <c r="H36"/>
  <c i="1" r="BD89"/>
  <c i="3" r="BH97"/>
  <c r="H35"/>
  <c i="1" r="BC89"/>
  <c i="3" r="BG97"/>
  <c r="H34"/>
  <c i="1" r="BB89"/>
  <c i="3" r="BF97"/>
  <c r="M33"/>
  <c i="1" r="AW89"/>
  <c i="3" r="H33"/>
  <c i="1" r="BA89"/>
  <c i="3" r="N97"/>
  <c r="N96"/>
  <c r="L104"/>
  <c r="BE97"/>
  <c r="M32"/>
  <c i="1" r="AV89"/>
  <c i="3" r="H32"/>
  <c i="1" r="AZ89"/>
  <c i="3" r="M28"/>
  <c i="1" r="AS89"/>
  <c i="3" r="M27"/>
  <c r="F81"/>
  <c r="F79"/>
  <c r="M30"/>
  <c i="1" r="AG89"/>
  <c i="3" r="L38"/>
  <c r="O21"/>
  <c r="E21"/>
  <c r="M118"/>
  <c r="M84"/>
  <c r="O20"/>
  <c r="O18"/>
  <c r="E18"/>
  <c r="M117"/>
  <c r="M83"/>
  <c r="O17"/>
  <c r="O15"/>
  <c r="E15"/>
  <c r="F118"/>
  <c r="F84"/>
  <c r="O14"/>
  <c r="O12"/>
  <c r="E12"/>
  <c r="F117"/>
  <c r="F83"/>
  <c r="O11"/>
  <c r="O9"/>
  <c r="M115"/>
  <c r="M81"/>
  <c r="F6"/>
  <c r="F112"/>
  <c r="F78"/>
  <c i="2" r="N1210"/>
  <c i="1" r="AY88"/>
  <c r="AX88"/>
  <c i="2" r="BI1202"/>
  <c r="BH1202"/>
  <c r="BG1202"/>
  <c r="BF1202"/>
  <c r="AA1202"/>
  <c r="Y1202"/>
  <c r="W1202"/>
  <c r="BK1202"/>
  <c r="N1202"/>
  <c r="BE1202"/>
  <c r="BI1188"/>
  <c r="BH1188"/>
  <c r="BG1188"/>
  <c r="BF1188"/>
  <c r="AA1188"/>
  <c r="Y1188"/>
  <c r="W1188"/>
  <c r="BK1188"/>
  <c r="N1188"/>
  <c r="BE1188"/>
  <c r="BI1180"/>
  <c r="BH1180"/>
  <c r="BG1180"/>
  <c r="BF1180"/>
  <c r="AA1180"/>
  <c r="Y1180"/>
  <c r="W1180"/>
  <c r="BK1180"/>
  <c r="N1180"/>
  <c r="BE1180"/>
  <c r="BI1170"/>
  <c r="BH1170"/>
  <c r="BG1170"/>
  <c r="BF1170"/>
  <c r="AA1170"/>
  <c r="Y1170"/>
  <c r="W1170"/>
  <c r="BK1170"/>
  <c r="N1170"/>
  <c r="BE1170"/>
  <c r="BI1159"/>
  <c r="BH1159"/>
  <c r="BG1159"/>
  <c r="BF1159"/>
  <c r="AA1159"/>
  <c r="Y1159"/>
  <c r="W1159"/>
  <c r="BK1159"/>
  <c r="N1159"/>
  <c r="BE1159"/>
  <c r="BI1151"/>
  <c r="BH1151"/>
  <c r="BG1151"/>
  <c r="BF1151"/>
  <c r="AA1151"/>
  <c r="Y1151"/>
  <c r="W1151"/>
  <c r="BK1151"/>
  <c r="N1151"/>
  <c r="BE1151"/>
  <c r="BI1141"/>
  <c r="BH1141"/>
  <c r="BG1141"/>
  <c r="BF1141"/>
  <c r="AA1141"/>
  <c r="Y1141"/>
  <c r="W1141"/>
  <c r="BK1141"/>
  <c r="N1141"/>
  <c r="BE1141"/>
  <c r="BI1133"/>
  <c r="BH1133"/>
  <c r="BG1133"/>
  <c r="BF1133"/>
  <c r="AA1133"/>
  <c r="Y1133"/>
  <c r="W1133"/>
  <c r="BK1133"/>
  <c r="N1133"/>
  <c r="BE1133"/>
  <c r="BI1125"/>
  <c r="BH1125"/>
  <c r="BG1125"/>
  <c r="BF1125"/>
  <c r="AA1125"/>
  <c r="Y1125"/>
  <c r="W1125"/>
  <c r="BK1125"/>
  <c r="N1125"/>
  <c r="BE1125"/>
  <c r="BI1114"/>
  <c r="BH1114"/>
  <c r="BG1114"/>
  <c r="BF1114"/>
  <c r="AA1114"/>
  <c r="AA1113"/>
  <c r="Y1114"/>
  <c r="Y1113"/>
  <c r="W1114"/>
  <c r="W1113"/>
  <c r="BK1114"/>
  <c r="BK1113"/>
  <c r="N1113"/>
  <c r="N1114"/>
  <c r="BE1114"/>
  <c r="N128"/>
  <c r="BI1105"/>
  <c r="BH1105"/>
  <c r="BG1105"/>
  <c r="BF1105"/>
  <c r="AA1105"/>
  <c r="Y1105"/>
  <c r="W1105"/>
  <c r="BK1105"/>
  <c r="N1105"/>
  <c r="BE1105"/>
  <c r="BI1098"/>
  <c r="BH1098"/>
  <c r="BG1098"/>
  <c r="BF1098"/>
  <c r="AA1098"/>
  <c r="AA1097"/>
  <c r="Y1098"/>
  <c r="Y1097"/>
  <c r="W1098"/>
  <c r="W1097"/>
  <c r="BK1098"/>
  <c r="BK1097"/>
  <c r="N1097"/>
  <c r="N1098"/>
  <c r="BE1098"/>
  <c r="N127"/>
  <c r="BI1096"/>
  <c r="BH1096"/>
  <c r="BG1096"/>
  <c r="BF1096"/>
  <c r="AA1096"/>
  <c r="Y1096"/>
  <c r="W1096"/>
  <c r="BK1096"/>
  <c r="N1096"/>
  <c r="BE1096"/>
  <c r="BI1084"/>
  <c r="BH1084"/>
  <c r="BG1084"/>
  <c r="BF1084"/>
  <c r="AA1084"/>
  <c r="Y1084"/>
  <c r="W1084"/>
  <c r="BK1084"/>
  <c r="N1084"/>
  <c r="BE1084"/>
  <c r="BI1077"/>
  <c r="BH1077"/>
  <c r="BG1077"/>
  <c r="BF1077"/>
  <c r="AA1077"/>
  <c r="AA1076"/>
  <c r="Y1077"/>
  <c r="Y1076"/>
  <c r="W1077"/>
  <c r="W1076"/>
  <c r="BK1077"/>
  <c r="BK1076"/>
  <c r="N1076"/>
  <c r="N1077"/>
  <c r="BE1077"/>
  <c r="N126"/>
  <c r="BI1075"/>
  <c r="BH1075"/>
  <c r="BG1075"/>
  <c r="BF1075"/>
  <c r="AA1075"/>
  <c r="AA1074"/>
  <c r="Y1075"/>
  <c r="Y1074"/>
  <c r="W1075"/>
  <c r="W1074"/>
  <c r="BK1075"/>
  <c r="BK1074"/>
  <c r="N1074"/>
  <c r="N1075"/>
  <c r="BE1075"/>
  <c r="N125"/>
  <c r="BI1073"/>
  <c r="BH1073"/>
  <c r="BG1073"/>
  <c r="BF1073"/>
  <c r="AA1073"/>
  <c r="Y1073"/>
  <c r="W1073"/>
  <c r="BK1073"/>
  <c r="N1073"/>
  <c r="BE1073"/>
  <c r="BI1065"/>
  <c r="BH1065"/>
  <c r="BG1065"/>
  <c r="BF1065"/>
  <c r="AA1065"/>
  <c r="Y1065"/>
  <c r="W1065"/>
  <c r="BK1065"/>
  <c r="N1065"/>
  <c r="BE1065"/>
  <c r="BI1056"/>
  <c r="BH1056"/>
  <c r="BG1056"/>
  <c r="BF1056"/>
  <c r="AA1056"/>
  <c r="Y1056"/>
  <c r="W1056"/>
  <c r="BK1056"/>
  <c r="N1056"/>
  <c r="BE1056"/>
  <c r="BI1055"/>
  <c r="BH1055"/>
  <c r="BG1055"/>
  <c r="BF1055"/>
  <c r="AA1055"/>
  <c r="Y1055"/>
  <c r="W1055"/>
  <c r="BK1055"/>
  <c r="N1055"/>
  <c r="BE1055"/>
  <c r="BI1047"/>
  <c r="BH1047"/>
  <c r="BG1047"/>
  <c r="BF1047"/>
  <c r="AA1047"/>
  <c r="Y1047"/>
  <c r="W1047"/>
  <c r="BK1047"/>
  <c r="N1047"/>
  <c r="BE1047"/>
  <c r="BI1046"/>
  <c r="BH1046"/>
  <c r="BG1046"/>
  <c r="BF1046"/>
  <c r="AA1046"/>
  <c r="Y1046"/>
  <c r="W1046"/>
  <c r="BK1046"/>
  <c r="N1046"/>
  <c r="BE1046"/>
  <c r="BI1037"/>
  <c r="BH1037"/>
  <c r="BG1037"/>
  <c r="BF1037"/>
  <c r="AA1037"/>
  <c r="Y1037"/>
  <c r="W1037"/>
  <c r="BK1037"/>
  <c r="N1037"/>
  <c r="BE1037"/>
  <c r="BI1036"/>
  <c r="BH1036"/>
  <c r="BG1036"/>
  <c r="BF1036"/>
  <c r="AA1036"/>
  <c r="AA1035"/>
  <c r="Y1036"/>
  <c r="Y1035"/>
  <c r="W1036"/>
  <c r="W1035"/>
  <c r="BK1036"/>
  <c r="BK1035"/>
  <c r="N1035"/>
  <c r="N1036"/>
  <c r="BE1036"/>
  <c r="N124"/>
  <c r="BI1034"/>
  <c r="BH1034"/>
  <c r="BG1034"/>
  <c r="BF1034"/>
  <c r="AA1034"/>
  <c r="AA1033"/>
  <c r="Y1034"/>
  <c r="Y1033"/>
  <c r="W1034"/>
  <c r="W1033"/>
  <c r="BK1034"/>
  <c r="BK1033"/>
  <c r="N1033"/>
  <c r="N1034"/>
  <c r="BE1034"/>
  <c r="N123"/>
  <c r="BI1032"/>
  <c r="BH1032"/>
  <c r="BG1032"/>
  <c r="BF1032"/>
  <c r="AA1032"/>
  <c r="Y1032"/>
  <c r="W1032"/>
  <c r="BK1032"/>
  <c r="N1032"/>
  <c r="BE1032"/>
  <c r="BI1024"/>
  <c r="BH1024"/>
  <c r="BG1024"/>
  <c r="BF1024"/>
  <c r="AA1024"/>
  <c r="Y1024"/>
  <c r="W1024"/>
  <c r="BK1024"/>
  <c r="N1024"/>
  <c r="BE1024"/>
  <c r="BI1016"/>
  <c r="BH1016"/>
  <c r="BG1016"/>
  <c r="BF1016"/>
  <c r="AA1016"/>
  <c r="AA1015"/>
  <c r="Y1016"/>
  <c r="Y1015"/>
  <c r="W1016"/>
  <c r="W1015"/>
  <c r="BK1016"/>
  <c r="BK1015"/>
  <c r="N1015"/>
  <c r="N1016"/>
  <c r="BE1016"/>
  <c r="N122"/>
  <c r="BI1014"/>
  <c r="BH1014"/>
  <c r="BG1014"/>
  <c r="BF1014"/>
  <c r="AA1014"/>
  <c r="Y1014"/>
  <c r="W1014"/>
  <c r="BK1014"/>
  <c r="N1014"/>
  <c r="BE1014"/>
  <c r="BI1013"/>
  <c r="BH1013"/>
  <c r="BG1013"/>
  <c r="BF1013"/>
  <c r="AA1013"/>
  <c r="Y1013"/>
  <c r="W1013"/>
  <c r="BK1013"/>
  <c r="N1013"/>
  <c r="BE1013"/>
  <c r="BI1005"/>
  <c r="BH1005"/>
  <c r="BG1005"/>
  <c r="BF1005"/>
  <c r="AA1005"/>
  <c r="AA1004"/>
  <c r="Y1005"/>
  <c r="Y1004"/>
  <c r="W1005"/>
  <c r="W1004"/>
  <c r="BK1005"/>
  <c r="BK1004"/>
  <c r="N1004"/>
  <c r="N1005"/>
  <c r="BE1005"/>
  <c r="N121"/>
  <c r="BI1003"/>
  <c r="BH1003"/>
  <c r="BG1003"/>
  <c r="BF1003"/>
  <c r="AA1003"/>
  <c r="Y1003"/>
  <c r="W1003"/>
  <c r="BK1003"/>
  <c r="N1003"/>
  <c r="BE1003"/>
  <c r="BI995"/>
  <c r="BH995"/>
  <c r="BG995"/>
  <c r="BF995"/>
  <c r="AA995"/>
  <c r="AA994"/>
  <c r="Y995"/>
  <c r="Y994"/>
  <c r="W995"/>
  <c r="W994"/>
  <c r="BK995"/>
  <c r="BK994"/>
  <c r="N994"/>
  <c r="N995"/>
  <c r="BE995"/>
  <c r="N120"/>
  <c r="BI993"/>
  <c r="BH993"/>
  <c r="BG993"/>
  <c r="BF993"/>
  <c r="AA993"/>
  <c r="Y993"/>
  <c r="W993"/>
  <c r="BK993"/>
  <c r="N993"/>
  <c r="BE993"/>
  <c r="BI982"/>
  <c r="BH982"/>
  <c r="BG982"/>
  <c r="BF982"/>
  <c r="AA982"/>
  <c r="Y982"/>
  <c r="W982"/>
  <c r="BK982"/>
  <c r="N982"/>
  <c r="BE982"/>
  <c r="BI974"/>
  <c r="BH974"/>
  <c r="BG974"/>
  <c r="BF974"/>
  <c r="AA974"/>
  <c r="Y974"/>
  <c r="W974"/>
  <c r="BK974"/>
  <c r="N974"/>
  <c r="BE974"/>
  <c r="BI966"/>
  <c r="BH966"/>
  <c r="BG966"/>
  <c r="BF966"/>
  <c r="AA966"/>
  <c r="Y966"/>
  <c r="W966"/>
  <c r="BK966"/>
  <c r="N966"/>
  <c r="BE966"/>
  <c r="BI958"/>
  <c r="BH958"/>
  <c r="BG958"/>
  <c r="BF958"/>
  <c r="AA958"/>
  <c r="Y958"/>
  <c r="W958"/>
  <c r="BK958"/>
  <c r="N958"/>
  <c r="BE958"/>
  <c r="BI950"/>
  <c r="BH950"/>
  <c r="BG950"/>
  <c r="BF950"/>
  <c r="AA950"/>
  <c r="Y950"/>
  <c r="W950"/>
  <c r="BK950"/>
  <c r="N950"/>
  <c r="BE950"/>
  <c r="BI942"/>
  <c r="BH942"/>
  <c r="BG942"/>
  <c r="BF942"/>
  <c r="AA942"/>
  <c r="AA941"/>
  <c r="Y942"/>
  <c r="Y941"/>
  <c r="W942"/>
  <c r="W941"/>
  <c r="BK942"/>
  <c r="BK941"/>
  <c r="N941"/>
  <c r="N942"/>
  <c r="BE942"/>
  <c r="N119"/>
  <c r="BI940"/>
  <c r="BH940"/>
  <c r="BG940"/>
  <c r="BF940"/>
  <c r="AA940"/>
  <c r="AA939"/>
  <c r="Y940"/>
  <c r="Y939"/>
  <c r="W940"/>
  <c r="W939"/>
  <c r="BK940"/>
  <c r="BK939"/>
  <c r="N939"/>
  <c r="N940"/>
  <c r="BE940"/>
  <c r="N118"/>
  <c r="BI938"/>
  <c r="BH938"/>
  <c r="BG938"/>
  <c r="BF938"/>
  <c r="AA938"/>
  <c r="Y938"/>
  <c r="W938"/>
  <c r="BK938"/>
  <c r="N938"/>
  <c r="BE938"/>
  <c r="BI930"/>
  <c r="BH930"/>
  <c r="BG930"/>
  <c r="BF930"/>
  <c r="AA930"/>
  <c r="Y930"/>
  <c r="W930"/>
  <c r="BK930"/>
  <c r="N930"/>
  <c r="BE930"/>
  <c r="BI920"/>
  <c r="BH920"/>
  <c r="BG920"/>
  <c r="BF920"/>
  <c r="AA920"/>
  <c r="Y920"/>
  <c r="W920"/>
  <c r="BK920"/>
  <c r="N920"/>
  <c r="BE920"/>
  <c r="BI912"/>
  <c r="BH912"/>
  <c r="BG912"/>
  <c r="BF912"/>
  <c r="AA912"/>
  <c r="Y912"/>
  <c r="W912"/>
  <c r="BK912"/>
  <c r="N912"/>
  <c r="BE912"/>
  <c r="BI904"/>
  <c r="BH904"/>
  <c r="BG904"/>
  <c r="BF904"/>
  <c r="AA904"/>
  <c r="Y904"/>
  <c r="W904"/>
  <c r="BK904"/>
  <c r="N904"/>
  <c r="BE904"/>
  <c r="BI896"/>
  <c r="BH896"/>
  <c r="BG896"/>
  <c r="BF896"/>
  <c r="AA896"/>
  <c r="Y896"/>
  <c r="W896"/>
  <c r="BK896"/>
  <c r="N896"/>
  <c r="BE896"/>
  <c r="BI888"/>
  <c r="BH888"/>
  <c r="BG888"/>
  <c r="BF888"/>
  <c r="AA888"/>
  <c r="Y888"/>
  <c r="W888"/>
  <c r="BK888"/>
  <c r="N888"/>
  <c r="BE888"/>
  <c r="BI880"/>
  <c r="BH880"/>
  <c r="BG880"/>
  <c r="BF880"/>
  <c r="AA880"/>
  <c r="Y880"/>
  <c r="W880"/>
  <c r="BK880"/>
  <c r="N880"/>
  <c r="BE880"/>
  <c r="BI872"/>
  <c r="BH872"/>
  <c r="BG872"/>
  <c r="BF872"/>
  <c r="AA872"/>
  <c r="Y872"/>
  <c r="W872"/>
  <c r="BK872"/>
  <c r="N872"/>
  <c r="BE872"/>
  <c r="BI864"/>
  <c r="BH864"/>
  <c r="BG864"/>
  <c r="BF864"/>
  <c r="AA864"/>
  <c r="Y864"/>
  <c r="W864"/>
  <c r="BK864"/>
  <c r="N864"/>
  <c r="BE864"/>
  <c r="BI856"/>
  <c r="BH856"/>
  <c r="BG856"/>
  <c r="BF856"/>
  <c r="AA856"/>
  <c r="AA855"/>
  <c r="Y856"/>
  <c r="Y855"/>
  <c r="W856"/>
  <c r="W855"/>
  <c r="BK856"/>
  <c r="BK855"/>
  <c r="N855"/>
  <c r="N856"/>
  <c r="BE856"/>
  <c r="N117"/>
  <c r="BI854"/>
  <c r="BH854"/>
  <c r="BG854"/>
  <c r="BF854"/>
  <c r="AA854"/>
  <c r="Y854"/>
  <c r="W854"/>
  <c r="BK854"/>
  <c r="N854"/>
  <c r="BE854"/>
  <c r="BI846"/>
  <c r="BH846"/>
  <c r="BG846"/>
  <c r="BF846"/>
  <c r="AA846"/>
  <c r="Y846"/>
  <c r="W846"/>
  <c r="BK846"/>
  <c r="N846"/>
  <c r="BE846"/>
  <c r="BI838"/>
  <c r="BH838"/>
  <c r="BG838"/>
  <c r="BF838"/>
  <c r="AA838"/>
  <c r="Y838"/>
  <c r="W838"/>
  <c r="BK838"/>
  <c r="N838"/>
  <c r="BE838"/>
  <c r="BI830"/>
  <c r="BH830"/>
  <c r="BG830"/>
  <c r="BF830"/>
  <c r="AA830"/>
  <c r="Y830"/>
  <c r="W830"/>
  <c r="BK830"/>
  <c r="N830"/>
  <c r="BE830"/>
  <c r="BI822"/>
  <c r="BH822"/>
  <c r="BG822"/>
  <c r="BF822"/>
  <c r="AA822"/>
  <c r="Y822"/>
  <c r="W822"/>
  <c r="BK822"/>
  <c r="N822"/>
  <c r="BE822"/>
  <c r="BI814"/>
  <c r="BH814"/>
  <c r="BG814"/>
  <c r="BF814"/>
  <c r="AA814"/>
  <c r="AA813"/>
  <c r="AA812"/>
  <c r="Y814"/>
  <c r="Y813"/>
  <c r="Y812"/>
  <c r="W814"/>
  <c r="W813"/>
  <c r="W812"/>
  <c r="BK814"/>
  <c r="BK813"/>
  <c r="N813"/>
  <c r="BK812"/>
  <c r="N812"/>
  <c r="N814"/>
  <c r="BE814"/>
  <c r="N116"/>
  <c r="N115"/>
  <c r="BI811"/>
  <c r="BH811"/>
  <c r="BG811"/>
  <c r="BF811"/>
  <c r="AA811"/>
  <c r="AA810"/>
  <c r="Y811"/>
  <c r="Y810"/>
  <c r="W811"/>
  <c r="W810"/>
  <c r="BK811"/>
  <c r="BK810"/>
  <c r="N810"/>
  <c r="N811"/>
  <c r="BE811"/>
  <c r="N114"/>
  <c r="BI802"/>
  <c r="BH802"/>
  <c r="BG802"/>
  <c r="BF802"/>
  <c r="AA802"/>
  <c r="AA801"/>
  <c r="Y802"/>
  <c r="Y801"/>
  <c r="W802"/>
  <c r="W801"/>
  <c r="BK802"/>
  <c r="BK801"/>
  <c r="N801"/>
  <c r="N802"/>
  <c r="BE802"/>
  <c r="N113"/>
  <c r="BI793"/>
  <c r="BH793"/>
  <c r="BG793"/>
  <c r="BF793"/>
  <c r="AA793"/>
  <c r="Y793"/>
  <c r="W793"/>
  <c r="BK793"/>
  <c r="N793"/>
  <c r="BE793"/>
  <c r="BI785"/>
  <c r="BH785"/>
  <c r="BG785"/>
  <c r="BF785"/>
  <c r="AA785"/>
  <c r="Y785"/>
  <c r="W785"/>
  <c r="BK785"/>
  <c r="N785"/>
  <c r="BE785"/>
  <c r="BI777"/>
  <c r="BH777"/>
  <c r="BG777"/>
  <c r="BF777"/>
  <c r="AA777"/>
  <c r="AA776"/>
  <c r="AA775"/>
  <c r="Y777"/>
  <c r="Y776"/>
  <c r="Y775"/>
  <c r="W777"/>
  <c r="W776"/>
  <c r="W775"/>
  <c r="BK777"/>
  <c r="BK776"/>
  <c r="N776"/>
  <c r="BK775"/>
  <c r="N775"/>
  <c r="N777"/>
  <c r="BE777"/>
  <c r="N112"/>
  <c r="N111"/>
  <c r="BI774"/>
  <c r="BH774"/>
  <c r="BG774"/>
  <c r="BF774"/>
  <c r="AA774"/>
  <c r="Y774"/>
  <c r="W774"/>
  <c r="BK774"/>
  <c r="N774"/>
  <c r="BE774"/>
  <c r="BI773"/>
  <c r="BH773"/>
  <c r="BG773"/>
  <c r="BF773"/>
  <c r="AA773"/>
  <c r="Y773"/>
  <c r="W773"/>
  <c r="BK773"/>
  <c r="N773"/>
  <c r="BE773"/>
  <c r="BI772"/>
  <c r="BH772"/>
  <c r="BG772"/>
  <c r="BF772"/>
  <c r="AA772"/>
  <c r="Y772"/>
  <c r="W772"/>
  <c r="BK772"/>
  <c r="N772"/>
  <c r="BE772"/>
  <c r="BI771"/>
  <c r="BH771"/>
  <c r="BG771"/>
  <c r="BF771"/>
  <c r="AA771"/>
  <c r="AA770"/>
  <c r="AA769"/>
  <c r="Y771"/>
  <c r="Y770"/>
  <c r="Y769"/>
  <c r="W771"/>
  <c r="W770"/>
  <c r="W769"/>
  <c r="BK771"/>
  <c r="BK770"/>
  <c r="N770"/>
  <c r="BK769"/>
  <c r="N769"/>
  <c r="N771"/>
  <c r="BE771"/>
  <c r="N110"/>
  <c r="N109"/>
  <c r="BI748"/>
  <c r="BH748"/>
  <c r="BG748"/>
  <c r="BF748"/>
  <c r="AA748"/>
  <c r="Y748"/>
  <c r="W748"/>
  <c r="BK748"/>
  <c r="N748"/>
  <c r="BE748"/>
  <c r="BI741"/>
  <c r="BH741"/>
  <c r="BG741"/>
  <c r="BF741"/>
  <c r="AA741"/>
  <c r="Y741"/>
  <c r="W741"/>
  <c r="BK741"/>
  <c r="N741"/>
  <c r="BE741"/>
  <c r="BI733"/>
  <c r="BH733"/>
  <c r="BG733"/>
  <c r="BF733"/>
  <c r="AA733"/>
  <c r="Y733"/>
  <c r="W733"/>
  <c r="BK733"/>
  <c r="N733"/>
  <c r="BE733"/>
  <c r="BI725"/>
  <c r="BH725"/>
  <c r="BG725"/>
  <c r="BF725"/>
  <c r="AA725"/>
  <c r="Y725"/>
  <c r="W725"/>
  <c r="BK725"/>
  <c r="N725"/>
  <c r="BE725"/>
  <c r="BI718"/>
  <c r="BH718"/>
  <c r="BG718"/>
  <c r="BF718"/>
  <c r="AA718"/>
  <c r="Y718"/>
  <c r="W718"/>
  <c r="BK718"/>
  <c r="N718"/>
  <c r="BE718"/>
  <c r="BI711"/>
  <c r="BH711"/>
  <c r="BG711"/>
  <c r="BF711"/>
  <c r="AA711"/>
  <c r="Y711"/>
  <c r="W711"/>
  <c r="BK711"/>
  <c r="N711"/>
  <c r="BE711"/>
  <c r="BI704"/>
  <c r="BH704"/>
  <c r="BG704"/>
  <c r="BF704"/>
  <c r="AA704"/>
  <c r="Y704"/>
  <c r="W704"/>
  <c r="BK704"/>
  <c r="N704"/>
  <c r="BE704"/>
  <c r="BI696"/>
  <c r="BH696"/>
  <c r="BG696"/>
  <c r="BF696"/>
  <c r="AA696"/>
  <c r="Y696"/>
  <c r="W696"/>
  <c r="BK696"/>
  <c r="N696"/>
  <c r="BE696"/>
  <c r="BI688"/>
  <c r="BH688"/>
  <c r="BG688"/>
  <c r="BF688"/>
  <c r="AA688"/>
  <c r="AA687"/>
  <c r="Y688"/>
  <c r="Y687"/>
  <c r="W688"/>
  <c r="W687"/>
  <c r="BK688"/>
  <c r="BK687"/>
  <c r="N687"/>
  <c r="N688"/>
  <c r="BE688"/>
  <c r="N108"/>
  <c r="BI677"/>
  <c r="BH677"/>
  <c r="BG677"/>
  <c r="BF677"/>
  <c r="AA677"/>
  <c r="Y677"/>
  <c r="W677"/>
  <c r="BK677"/>
  <c r="N677"/>
  <c r="BE677"/>
  <c r="BI663"/>
  <c r="BH663"/>
  <c r="BG663"/>
  <c r="BF663"/>
  <c r="AA663"/>
  <c r="Y663"/>
  <c r="W663"/>
  <c r="BK663"/>
  <c r="N663"/>
  <c r="BE663"/>
  <c r="BI651"/>
  <c r="BH651"/>
  <c r="BG651"/>
  <c r="BF651"/>
  <c r="AA651"/>
  <c r="Y651"/>
  <c r="W651"/>
  <c r="BK651"/>
  <c r="N651"/>
  <c r="BE651"/>
  <c r="BI643"/>
  <c r="BH643"/>
  <c r="BG643"/>
  <c r="BF643"/>
  <c r="AA643"/>
  <c r="Y643"/>
  <c r="W643"/>
  <c r="BK643"/>
  <c r="N643"/>
  <c r="BE643"/>
  <c r="BI631"/>
  <c r="BH631"/>
  <c r="BG631"/>
  <c r="BF631"/>
  <c r="AA631"/>
  <c r="Y631"/>
  <c r="W631"/>
  <c r="BK631"/>
  <c r="N631"/>
  <c r="BE631"/>
  <c r="BI623"/>
  <c r="BH623"/>
  <c r="BG623"/>
  <c r="BF623"/>
  <c r="AA623"/>
  <c r="Y623"/>
  <c r="W623"/>
  <c r="BK623"/>
  <c r="N623"/>
  <c r="BE623"/>
  <c r="BI613"/>
  <c r="BH613"/>
  <c r="BG613"/>
  <c r="BF613"/>
  <c r="AA613"/>
  <c r="Y613"/>
  <c r="W613"/>
  <c r="BK613"/>
  <c r="N613"/>
  <c r="BE613"/>
  <c r="BI605"/>
  <c r="BH605"/>
  <c r="BG605"/>
  <c r="BF605"/>
  <c r="AA605"/>
  <c r="Y605"/>
  <c r="W605"/>
  <c r="BK605"/>
  <c r="N605"/>
  <c r="BE605"/>
  <c r="BI595"/>
  <c r="BH595"/>
  <c r="BG595"/>
  <c r="BF595"/>
  <c r="AA595"/>
  <c r="Y595"/>
  <c r="W595"/>
  <c r="BK595"/>
  <c r="N595"/>
  <c r="BE595"/>
  <c r="BI587"/>
  <c r="BH587"/>
  <c r="BG587"/>
  <c r="BF587"/>
  <c r="AA587"/>
  <c r="Y587"/>
  <c r="W587"/>
  <c r="BK587"/>
  <c r="N587"/>
  <c r="BE587"/>
  <c r="BI579"/>
  <c r="BH579"/>
  <c r="BG579"/>
  <c r="BF579"/>
  <c r="AA579"/>
  <c r="Y579"/>
  <c r="W579"/>
  <c r="BK579"/>
  <c r="N579"/>
  <c r="BE579"/>
  <c r="BI571"/>
  <c r="BH571"/>
  <c r="BG571"/>
  <c r="BF571"/>
  <c r="AA571"/>
  <c r="Y571"/>
  <c r="W571"/>
  <c r="BK571"/>
  <c r="N571"/>
  <c r="BE571"/>
  <c r="BI559"/>
  <c r="BH559"/>
  <c r="BG559"/>
  <c r="BF559"/>
  <c r="AA559"/>
  <c r="AA558"/>
  <c r="Y559"/>
  <c r="Y558"/>
  <c r="W559"/>
  <c r="W558"/>
  <c r="BK559"/>
  <c r="BK558"/>
  <c r="N558"/>
  <c r="N559"/>
  <c r="BE559"/>
  <c r="N107"/>
  <c r="BI548"/>
  <c r="BH548"/>
  <c r="BG548"/>
  <c r="BF548"/>
  <c r="AA548"/>
  <c r="Y548"/>
  <c r="W548"/>
  <c r="BK548"/>
  <c r="N548"/>
  <c r="BE548"/>
  <c r="BI540"/>
  <c r="BH540"/>
  <c r="BG540"/>
  <c r="BF540"/>
  <c r="AA540"/>
  <c r="Y540"/>
  <c r="W540"/>
  <c r="BK540"/>
  <c r="N540"/>
  <c r="BE540"/>
  <c r="BI533"/>
  <c r="BH533"/>
  <c r="BG533"/>
  <c r="BF533"/>
  <c r="AA533"/>
  <c r="Y533"/>
  <c r="W533"/>
  <c r="BK533"/>
  <c r="N533"/>
  <c r="BE533"/>
  <c r="BI519"/>
  <c r="BH519"/>
  <c r="BG519"/>
  <c r="BF519"/>
  <c r="AA519"/>
  <c r="Y519"/>
  <c r="W519"/>
  <c r="BK519"/>
  <c r="N519"/>
  <c r="BE519"/>
  <c r="BI512"/>
  <c r="BH512"/>
  <c r="BG512"/>
  <c r="BF512"/>
  <c r="AA512"/>
  <c r="Y512"/>
  <c r="W512"/>
  <c r="BK512"/>
  <c r="N512"/>
  <c r="BE512"/>
  <c r="BI501"/>
  <c r="BH501"/>
  <c r="BG501"/>
  <c r="BF501"/>
  <c r="AA501"/>
  <c r="AA500"/>
  <c r="AA499"/>
  <c r="Y501"/>
  <c r="Y500"/>
  <c r="Y499"/>
  <c r="W501"/>
  <c r="W500"/>
  <c r="W499"/>
  <c r="BK501"/>
  <c r="BK500"/>
  <c r="N500"/>
  <c r="BK499"/>
  <c r="N499"/>
  <c r="N501"/>
  <c r="BE501"/>
  <c r="N106"/>
  <c r="N105"/>
  <c r="BI491"/>
  <c r="BH491"/>
  <c r="BG491"/>
  <c r="BF491"/>
  <c r="AA491"/>
  <c r="Y491"/>
  <c r="W491"/>
  <c r="BK491"/>
  <c r="N491"/>
  <c r="BE491"/>
  <c r="BI483"/>
  <c r="BH483"/>
  <c r="BG483"/>
  <c r="BF483"/>
  <c r="AA483"/>
  <c r="Y483"/>
  <c r="W483"/>
  <c r="BK483"/>
  <c r="N483"/>
  <c r="BE483"/>
  <c r="BI475"/>
  <c r="BH475"/>
  <c r="BG475"/>
  <c r="BF475"/>
  <c r="AA475"/>
  <c r="AA474"/>
  <c r="AA473"/>
  <c r="Y475"/>
  <c r="Y474"/>
  <c r="Y473"/>
  <c r="W475"/>
  <c r="W474"/>
  <c r="W473"/>
  <c r="BK475"/>
  <c r="BK474"/>
  <c r="N474"/>
  <c r="BK473"/>
  <c r="N473"/>
  <c r="N475"/>
  <c r="BE475"/>
  <c r="N104"/>
  <c r="N103"/>
  <c r="BI466"/>
  <c r="BH466"/>
  <c r="BG466"/>
  <c r="BF466"/>
  <c r="AA466"/>
  <c r="Y466"/>
  <c r="W466"/>
  <c r="BK466"/>
  <c r="N466"/>
  <c r="BE466"/>
  <c r="BI458"/>
  <c r="BH458"/>
  <c r="BG458"/>
  <c r="BF458"/>
  <c r="AA458"/>
  <c r="Y458"/>
  <c r="W458"/>
  <c r="BK458"/>
  <c r="N458"/>
  <c r="BE458"/>
  <c r="BI445"/>
  <c r="BH445"/>
  <c r="BG445"/>
  <c r="BF445"/>
  <c r="AA445"/>
  <c r="Y445"/>
  <c r="W445"/>
  <c r="BK445"/>
  <c r="N445"/>
  <c r="BE445"/>
  <c r="BI437"/>
  <c r="BH437"/>
  <c r="BG437"/>
  <c r="BF437"/>
  <c r="AA437"/>
  <c r="AA436"/>
  <c r="Y437"/>
  <c r="Y436"/>
  <c r="W437"/>
  <c r="W436"/>
  <c r="BK437"/>
  <c r="BK436"/>
  <c r="N436"/>
  <c r="N437"/>
  <c r="BE437"/>
  <c r="N102"/>
  <c r="BI429"/>
  <c r="BH429"/>
  <c r="BG429"/>
  <c r="BF429"/>
  <c r="AA429"/>
  <c r="Y429"/>
  <c r="W429"/>
  <c r="BK429"/>
  <c r="N429"/>
  <c r="BE429"/>
  <c r="BI421"/>
  <c r="BH421"/>
  <c r="BG421"/>
  <c r="BF421"/>
  <c r="AA421"/>
  <c r="Y421"/>
  <c r="W421"/>
  <c r="BK421"/>
  <c r="N421"/>
  <c r="BE421"/>
  <c r="BI413"/>
  <c r="BH413"/>
  <c r="BG413"/>
  <c r="BF413"/>
  <c r="AA413"/>
  <c r="Y413"/>
  <c r="W413"/>
  <c r="BK413"/>
  <c r="N413"/>
  <c r="BE413"/>
  <c r="BI400"/>
  <c r="BH400"/>
  <c r="BG400"/>
  <c r="BF400"/>
  <c r="AA400"/>
  <c r="Y400"/>
  <c r="W400"/>
  <c r="BK400"/>
  <c r="N400"/>
  <c r="BE400"/>
  <c r="BI393"/>
  <c r="BH393"/>
  <c r="BG393"/>
  <c r="BF393"/>
  <c r="AA393"/>
  <c r="Y393"/>
  <c r="W393"/>
  <c r="BK393"/>
  <c r="N393"/>
  <c r="BE393"/>
  <c r="BI385"/>
  <c r="BH385"/>
  <c r="BG385"/>
  <c r="BF385"/>
  <c r="AA385"/>
  <c r="Y385"/>
  <c r="W385"/>
  <c r="BK385"/>
  <c r="N385"/>
  <c r="BE385"/>
  <c r="BI378"/>
  <c r="BH378"/>
  <c r="BG378"/>
  <c r="BF378"/>
  <c r="AA378"/>
  <c r="Y378"/>
  <c r="W378"/>
  <c r="BK378"/>
  <c r="N378"/>
  <c r="BE378"/>
  <c r="BI370"/>
  <c r="BH370"/>
  <c r="BG370"/>
  <c r="BF370"/>
  <c r="AA370"/>
  <c r="Y370"/>
  <c r="W370"/>
  <c r="BK370"/>
  <c r="N370"/>
  <c r="BE370"/>
  <c r="BI360"/>
  <c r="BH360"/>
  <c r="BG360"/>
  <c r="BF360"/>
  <c r="AA360"/>
  <c r="AA359"/>
  <c r="AA358"/>
  <c r="Y360"/>
  <c r="Y359"/>
  <c r="Y358"/>
  <c r="W360"/>
  <c r="W359"/>
  <c r="W358"/>
  <c r="BK360"/>
  <c r="BK359"/>
  <c r="N359"/>
  <c r="BK358"/>
  <c r="N358"/>
  <c r="N360"/>
  <c r="BE360"/>
  <c r="N101"/>
  <c r="N100"/>
  <c r="BI357"/>
  <c r="BH357"/>
  <c r="BG357"/>
  <c r="BF357"/>
  <c r="AA357"/>
  <c r="Y357"/>
  <c r="W357"/>
  <c r="BK357"/>
  <c r="N357"/>
  <c r="BE357"/>
  <c r="BI356"/>
  <c r="BH356"/>
  <c r="BG356"/>
  <c r="BF356"/>
  <c r="AA356"/>
  <c r="AA355"/>
  <c r="Y356"/>
  <c r="Y355"/>
  <c r="W356"/>
  <c r="W355"/>
  <c r="BK356"/>
  <c r="BK355"/>
  <c r="N355"/>
  <c r="N356"/>
  <c r="BE356"/>
  <c r="N99"/>
  <c r="BI334"/>
  <c r="BH334"/>
  <c r="BG334"/>
  <c r="BF334"/>
  <c r="AA334"/>
  <c r="Y334"/>
  <c r="W334"/>
  <c r="BK334"/>
  <c r="N334"/>
  <c r="BE334"/>
  <c r="BI326"/>
  <c r="BH326"/>
  <c r="BG326"/>
  <c r="BF326"/>
  <c r="AA326"/>
  <c r="Y326"/>
  <c r="W326"/>
  <c r="BK326"/>
  <c r="N326"/>
  <c r="BE326"/>
  <c r="BI314"/>
  <c r="BH314"/>
  <c r="BG314"/>
  <c r="BF314"/>
  <c r="AA314"/>
  <c r="AA313"/>
  <c r="AA312"/>
  <c r="Y314"/>
  <c r="Y313"/>
  <c r="Y312"/>
  <c r="W314"/>
  <c r="W313"/>
  <c r="W312"/>
  <c r="BK314"/>
  <c r="BK313"/>
  <c r="N313"/>
  <c r="BK312"/>
  <c r="N312"/>
  <c r="N314"/>
  <c r="BE314"/>
  <c r="N98"/>
  <c r="N97"/>
  <c r="BI299"/>
  <c r="BH299"/>
  <c r="BG299"/>
  <c r="BF299"/>
  <c r="AA299"/>
  <c r="Y299"/>
  <c r="W299"/>
  <c r="BK299"/>
  <c r="N299"/>
  <c r="BE299"/>
  <c r="BI292"/>
  <c r="BH292"/>
  <c r="BG292"/>
  <c r="BF292"/>
  <c r="AA292"/>
  <c r="Y292"/>
  <c r="W292"/>
  <c r="BK292"/>
  <c r="N292"/>
  <c r="BE292"/>
  <c r="BI284"/>
  <c r="BH284"/>
  <c r="BG284"/>
  <c r="BF284"/>
  <c r="AA284"/>
  <c r="Y284"/>
  <c r="W284"/>
  <c r="BK284"/>
  <c r="N284"/>
  <c r="BE284"/>
  <c r="BI276"/>
  <c r="BH276"/>
  <c r="BG276"/>
  <c r="BF276"/>
  <c r="AA276"/>
  <c r="AA275"/>
  <c r="AA274"/>
  <c r="Y276"/>
  <c r="Y275"/>
  <c r="Y274"/>
  <c r="W276"/>
  <c r="W275"/>
  <c r="W274"/>
  <c r="BK276"/>
  <c r="BK275"/>
  <c r="N275"/>
  <c r="BK274"/>
  <c r="N274"/>
  <c r="N276"/>
  <c r="BE276"/>
  <c r="N96"/>
  <c r="N95"/>
  <c r="BI266"/>
  <c r="BH266"/>
  <c r="BG266"/>
  <c r="BF266"/>
  <c r="AA266"/>
  <c r="Y266"/>
  <c r="W266"/>
  <c r="BK266"/>
  <c r="N266"/>
  <c r="BE266"/>
  <c r="BI258"/>
  <c r="BH258"/>
  <c r="BG258"/>
  <c r="BF258"/>
  <c r="AA258"/>
  <c r="Y258"/>
  <c r="W258"/>
  <c r="BK258"/>
  <c r="N258"/>
  <c r="BE258"/>
  <c r="BI250"/>
  <c r="BH250"/>
  <c r="BG250"/>
  <c r="BF250"/>
  <c r="AA250"/>
  <c r="Y250"/>
  <c r="W250"/>
  <c r="BK250"/>
  <c r="N250"/>
  <c r="BE250"/>
  <c r="BI242"/>
  <c r="BH242"/>
  <c r="BG242"/>
  <c r="BF242"/>
  <c r="AA242"/>
  <c r="AA241"/>
  <c r="Y242"/>
  <c r="Y241"/>
  <c r="W242"/>
  <c r="W241"/>
  <c r="BK242"/>
  <c r="BK241"/>
  <c r="N241"/>
  <c r="N242"/>
  <c r="BE242"/>
  <c r="N94"/>
  <c r="BI233"/>
  <c r="BH233"/>
  <c r="BG233"/>
  <c r="BF233"/>
  <c r="AA233"/>
  <c r="Y233"/>
  <c r="W233"/>
  <c r="BK233"/>
  <c r="N233"/>
  <c r="BE233"/>
  <c r="BI225"/>
  <c r="BH225"/>
  <c r="BG225"/>
  <c r="BF225"/>
  <c r="AA225"/>
  <c r="Y225"/>
  <c r="W225"/>
  <c r="BK225"/>
  <c r="N225"/>
  <c r="BE225"/>
  <c r="BI218"/>
  <c r="BH218"/>
  <c r="BG218"/>
  <c r="BF218"/>
  <c r="AA218"/>
  <c r="AA217"/>
  <c r="Y218"/>
  <c r="Y217"/>
  <c r="W218"/>
  <c r="W217"/>
  <c r="BK218"/>
  <c r="BK217"/>
  <c r="N217"/>
  <c r="N218"/>
  <c r="BE218"/>
  <c r="N93"/>
  <c r="BI206"/>
  <c r="BH206"/>
  <c r="BG206"/>
  <c r="BF206"/>
  <c r="AA206"/>
  <c r="Y206"/>
  <c r="W206"/>
  <c r="BK206"/>
  <c r="N206"/>
  <c r="BE206"/>
  <c r="BI195"/>
  <c r="BH195"/>
  <c r="BG195"/>
  <c r="BF195"/>
  <c r="AA195"/>
  <c r="Y195"/>
  <c r="W195"/>
  <c r="BK195"/>
  <c r="N195"/>
  <c r="BE195"/>
  <c r="BI184"/>
  <c r="BH184"/>
  <c r="BG184"/>
  <c r="BF184"/>
  <c r="AA184"/>
  <c r="Y184"/>
  <c r="W184"/>
  <c r="BK184"/>
  <c r="N184"/>
  <c r="BE184"/>
  <c r="BI176"/>
  <c r="BH176"/>
  <c r="BG176"/>
  <c r="BF176"/>
  <c r="AA176"/>
  <c r="AA175"/>
  <c r="Y176"/>
  <c r="Y175"/>
  <c r="W176"/>
  <c r="W175"/>
  <c r="BK176"/>
  <c r="BK175"/>
  <c r="N175"/>
  <c r="N176"/>
  <c r="BE176"/>
  <c r="N92"/>
  <c r="BI167"/>
  <c r="BH167"/>
  <c r="BG167"/>
  <c r="BF167"/>
  <c r="AA167"/>
  <c r="Y167"/>
  <c r="W167"/>
  <c r="BK167"/>
  <c r="N167"/>
  <c r="BE167"/>
  <c r="BI159"/>
  <c r="BH159"/>
  <c r="BG159"/>
  <c r="BF159"/>
  <c r="AA159"/>
  <c r="AA158"/>
  <c r="AA157"/>
  <c r="AA156"/>
  <c r="AA155"/>
  <c r="Y159"/>
  <c r="Y158"/>
  <c r="Y157"/>
  <c r="Y156"/>
  <c r="Y155"/>
  <c r="W159"/>
  <c r="W158"/>
  <c r="W157"/>
  <c r="W156"/>
  <c r="W155"/>
  <c i="1" r="AU88"/>
  <c i="2" r="BK159"/>
  <c r="BK158"/>
  <c r="N158"/>
  <c r="BK157"/>
  <c r="N157"/>
  <c r="BK156"/>
  <c r="N156"/>
  <c r="BK155"/>
  <c r="N155"/>
  <c r="N88"/>
  <c r="N159"/>
  <c r="BE159"/>
  <c r="N91"/>
  <c r="N90"/>
  <c r="N89"/>
  <c r="F149"/>
  <c r="F147"/>
  <c r="BI136"/>
  <c r="BH136"/>
  <c r="BG136"/>
  <c r="BF136"/>
  <c r="N136"/>
  <c r="BE136"/>
  <c r="BI135"/>
  <c r="BH135"/>
  <c r="BG135"/>
  <c r="BF135"/>
  <c r="N135"/>
  <c r="BE135"/>
  <c r="BI134"/>
  <c r="BH134"/>
  <c r="BG134"/>
  <c r="BF134"/>
  <c r="N134"/>
  <c r="BE134"/>
  <c r="BI133"/>
  <c r="BH133"/>
  <c r="BG133"/>
  <c r="BF133"/>
  <c r="N133"/>
  <c r="BE133"/>
  <c r="BI132"/>
  <c r="BH132"/>
  <c r="BG132"/>
  <c r="BF132"/>
  <c r="N132"/>
  <c r="BE132"/>
  <c r="BI131"/>
  <c r="H36"/>
  <c i="1" r="BD88"/>
  <c i="2" r="BH131"/>
  <c r="H35"/>
  <c i="1" r="BC88"/>
  <c i="2" r="BG131"/>
  <c r="H34"/>
  <c i="1" r="BB88"/>
  <c i="2" r="BF131"/>
  <c r="M33"/>
  <c i="1" r="AW88"/>
  <c i="2" r="H33"/>
  <c i="1" r="BA88"/>
  <c i="2" r="N131"/>
  <c r="N130"/>
  <c r="L138"/>
  <c r="BE131"/>
  <c r="M32"/>
  <c i="1" r="AV88"/>
  <c i="2" r="H32"/>
  <c i="1" r="AZ88"/>
  <c i="2" r="M28"/>
  <c i="1" r="AS88"/>
  <c i="2" r="M27"/>
  <c r="F81"/>
  <c r="F79"/>
  <c r="M30"/>
  <c i="1" r="AG88"/>
  <c i="2" r="L38"/>
  <c r="O21"/>
  <c r="E21"/>
  <c r="M152"/>
  <c r="M84"/>
  <c r="O20"/>
  <c r="O18"/>
  <c r="E18"/>
  <c r="M151"/>
  <c r="M83"/>
  <c r="O17"/>
  <c r="O15"/>
  <c r="E15"/>
  <c r="F152"/>
  <c r="F84"/>
  <c r="O14"/>
  <c r="O12"/>
  <c r="E12"/>
  <c r="F151"/>
  <c r="F83"/>
  <c r="O11"/>
  <c r="O9"/>
  <c r="M149"/>
  <c r="M81"/>
  <c r="F6"/>
  <c r="F146"/>
  <c r="F78"/>
  <c i="1" r="CK101"/>
  <c r="CJ101"/>
  <c r="CI101"/>
  <c r="CC101"/>
  <c r="CH101"/>
  <c r="CB101"/>
  <c r="CG101"/>
  <c r="CA101"/>
  <c r="CF101"/>
  <c r="BZ101"/>
  <c r="CE101"/>
  <c r="CK100"/>
  <c r="CJ100"/>
  <c r="CI100"/>
  <c r="CC100"/>
  <c r="CH100"/>
  <c r="CB100"/>
  <c r="CG100"/>
  <c r="CA100"/>
  <c r="CF100"/>
  <c r="BZ100"/>
  <c r="CE100"/>
  <c r="CK99"/>
  <c r="CJ99"/>
  <c r="CI99"/>
  <c r="CC99"/>
  <c r="CH99"/>
  <c r="CB99"/>
  <c r="CG99"/>
  <c r="CA99"/>
  <c r="CF99"/>
  <c r="BZ99"/>
  <c r="CE99"/>
  <c r="CK98"/>
  <c r="CJ98"/>
  <c r="CI98"/>
  <c r="CH98"/>
  <c r="CG98"/>
  <c r="CF98"/>
  <c r="BZ98"/>
  <c r="CE98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101"/>
  <c r="CD101"/>
  <c r="AV101"/>
  <c r="BY101"/>
  <c r="AN101"/>
  <c r="AG100"/>
  <c r="CD100"/>
  <c r="AV100"/>
  <c r="BY100"/>
  <c r="AN100"/>
  <c r="AG99"/>
  <c r="CD99"/>
  <c r="AV99"/>
  <c r="BY99"/>
  <c r="AN99"/>
  <c r="AG98"/>
  <c r="AG97"/>
  <c r="AK27"/>
  <c r="AG103"/>
  <c r="CD98"/>
  <c r="W31"/>
  <c r="AV98"/>
  <c r="BY98"/>
  <c r="AK31"/>
  <c r="AN98"/>
  <c r="AN97"/>
  <c r="AT95"/>
  <c r="AN95"/>
  <c r="AT94"/>
  <c r="AN94"/>
  <c r="AT93"/>
  <c r="AN93"/>
  <c r="AT92"/>
  <c r="AN92"/>
  <c r="AT91"/>
  <c r="AN91"/>
  <c r="AT90"/>
  <c r="AN90"/>
  <c r="AT89"/>
  <c r="AN89"/>
  <c r="AT88"/>
  <c r="AN88"/>
  <c r="AN87"/>
  <c r="AN103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<sst xmlns="http://schemas.openxmlformats.org/spreadsheetml/2006/main">
  <si>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</si>
  <si>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</si>
  <si>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</si>
  <si>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</si>
  <si>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</si>
  <si>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</si>
  <si>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</si>
  <si>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</si>
  <si>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</si>
  <si>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</si>
  <si>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</si>
  <si>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</si>
  <si>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</si>
  <si>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</si>
  <si>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</si>
  <si>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</si>
  <si>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</si>
  <si>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531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</si>
  <si>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</si>
  <si>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</si>
  <si>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Napojení nového vodního zdroje - vrtu, Vysoké nad Jizerou</t>
  </si>
  <si>
    <t>JKSO:</t>
  </si>
  <si>
    <t/>
  </si>
  <si>
    <t>CC-CZ:</t>
  </si>
  <si>
    <t>Místo:</t>
  </si>
  <si>
    <t>Vysoké nad Jizerou</t>
  </si>
  <si>
    <t>Datum:</t>
  </si>
  <si>
    <t>7. 8. 2018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</si>
  <si>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</si>
  <si>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</si>
  <si>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</si>
  <si>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</si>
  <si>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</si>
  <si>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</si>
  <si>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</si>
  <si>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</si>
  <si>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</si>
  <si>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</si>
  <si>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</si>
  <si>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</si>
  <si>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</si>
  <si>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</si>
  <si>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</si>
  <si>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</si>
  <si>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</si>
  <si>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</si>
  <si>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</si>
  <si>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</si>
  <si>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</si>
  <si>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</si>
  <si>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</si>
  <si>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</si>
  <si>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</si>
  <si>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</si>
  <si>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</si>
  <si>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</si>
  <si>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</si>
  <si>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</si>
  <si>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</si>
  <si>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</si>
  <si>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</si>
  <si>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</si>
  <si>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</si>
  <si>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</si>
  <si>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</si>
  <si>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</si>
  <si>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</si>
  <si>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</si>
  <si>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</si>
  <si>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</si>
  <si>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</si>
  <si>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</si>
  <si>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</si>
  <si>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</si>
  <si>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</si>
  <si>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</si>
  <si>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</si>
  <si>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</si>
  <si>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</si>
  <si>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</si>
  <si>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{ce5fa8ba-b713-441a-bac4-acc2288a6b0e}</t>
  </si>
  <si>
    <t>{00000000-0000-0000-0000-000000000000}</t>
  </si>
  <si>
    <t>/</t>
  </si>
  <si>
    <t>SO 01</t>
  </si>
  <si>
    <t>Šachta nad vrtem</t>
  </si>
  <si>
    <t>1</t>
  </si>
  <si>
    <t>{01369a2d-458f-408e-ac6f-2393135d3bc2}</t>
  </si>
  <si>
    <t>SO 02</t>
  </si>
  <si>
    <t>Trubní propojení</t>
  </si>
  <si>
    <t>{4eb040df-3bb3-4756-a720-a36eb98a0f70}</t>
  </si>
  <si>
    <t>SO 03</t>
  </si>
  <si>
    <t>Přístupová komunikace</t>
  </si>
  <si>
    <t>{df34b7b4-d0aa-49b0-8dba-b1f755539b00}</t>
  </si>
  <si>
    <t>SO 04</t>
  </si>
  <si>
    <t>Oplocení zdroje vody</t>
  </si>
  <si>
    <t>{b40a47dd-dd45-4006-af72-b8c4395fea74}</t>
  </si>
  <si>
    <t>SO 05</t>
  </si>
  <si>
    <t>Úprava přízemí vodojemu</t>
  </si>
  <si>
    <t>{d3bc661f-ae7f-4b2a-9b98-caee2142f25a}</t>
  </si>
  <si>
    <t>SO 06</t>
  </si>
  <si>
    <t>Technologie</t>
  </si>
  <si>
    <t>{df2a935a-5af5-43c2-ade8-e8cee52a4910}</t>
  </si>
  <si>
    <t>SO 07</t>
  </si>
  <si>
    <t>Elektro + ovládání</t>
  </si>
  <si>
    <t>{fc4089af-21ba-4213-998d-8edd5264c673}</t>
  </si>
  <si>
    <t>VRN</t>
  </si>
  <si>
    <t>Vedlejší náklady</t>
  </si>
  <si>
    <t>{99cf67b8-273a-4caf-b505-65ff20a1be89}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</si>
  <si>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</si>
  <si>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</si>
  <si>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</si>
  <si>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</si>
  <si>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</si>
  <si>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</si>
  <si>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</si>
  <si>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</si>
  <si>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</si>
  <si>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</si>
  <si>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</si>
  <si>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</si>
  <si>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</si>
  <si>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</si>
  <si>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ODK</t>
  </si>
  <si>
    <t>Odkopávky a prokopávky</t>
  </si>
  <si>
    <t>m3</t>
  </si>
  <si>
    <t>118,802</t>
  </si>
  <si>
    <t>2</t>
  </si>
  <si>
    <t>ZAS</t>
  </si>
  <si>
    <t>Zásyp jam, šachet rýh</t>
  </si>
  <si>
    <t>101,876</t>
  </si>
  <si>
    <t>KRYCÍ LIST ROZPOČTU</t>
  </si>
  <si>
    <t>DEP</t>
  </si>
  <si>
    <t>Odvoz na staveništní deponii</t>
  </si>
  <si>
    <t>SKL</t>
  </si>
  <si>
    <t>Odvoz na skládku</t>
  </si>
  <si>
    <t>16,926</t>
  </si>
  <si>
    <t>TRAV</t>
  </si>
  <si>
    <t>42,49</t>
  </si>
  <si>
    <t>Objekt:</t>
  </si>
  <si>
    <t>SO 01 - Šachta nad vrtem</t>
  </si>
  <si>
    <t>BED_DES</t>
  </si>
  <si>
    <t>7,6</t>
  </si>
  <si>
    <t>VYZ_DES</t>
  </si>
  <si>
    <t>300</t>
  </si>
  <si>
    <t>VYZ_NZ</t>
  </si>
  <si>
    <t>450</t>
  </si>
  <si>
    <t>BED_STR</t>
  </si>
  <si>
    <t>5,6</t>
  </si>
  <si>
    <t>PODP_STR</t>
  </si>
  <si>
    <t>6,51</t>
  </si>
  <si>
    <t>VYZ_STR</t>
  </si>
  <si>
    <t>180</t>
  </si>
  <si>
    <t>BED_VEN</t>
  </si>
  <si>
    <t>8</t>
  </si>
  <si>
    <t>VYZ_SCH</t>
  </si>
  <si>
    <t>20</t>
  </si>
  <si>
    <t>BED_SCH</t>
  </si>
  <si>
    <t>3,5</t>
  </si>
  <si>
    <t>KP_DB</t>
  </si>
  <si>
    <t>6,73</t>
  </si>
  <si>
    <t>OM_S_PP</t>
  </si>
  <si>
    <t>12,96</t>
  </si>
  <si>
    <t>OM_S_PS</t>
  </si>
  <si>
    <t>KZS_EPS100</t>
  </si>
  <si>
    <t>19,33</t>
  </si>
  <si>
    <t>KZS_EPS30</t>
  </si>
  <si>
    <t>KZS_LS</t>
  </si>
  <si>
    <t>6,2</t>
  </si>
  <si>
    <t>KZS_LZ</t>
  </si>
  <si>
    <t>7,4</t>
  </si>
  <si>
    <t>KZS_LR</t>
  </si>
  <si>
    <t>25</t>
  </si>
  <si>
    <t>BET_MAZ80_16</t>
  </si>
  <si>
    <t>0,2</t>
  </si>
  <si>
    <t>BET_MAZ120_12</t>
  </si>
  <si>
    <t>0,816</t>
  </si>
  <si>
    <t>BED_MAZ_O</t>
  </si>
  <si>
    <t>0,32</t>
  </si>
  <si>
    <t>Náklady z rozpočtu</t>
  </si>
  <si>
    <t>VYZ_MAZ</t>
  </si>
  <si>
    <t>40</t>
  </si>
  <si>
    <t>KP_OO</t>
  </si>
  <si>
    <t>11,6</t>
  </si>
  <si>
    <t>IV_V_LP</t>
  </si>
  <si>
    <t>11,26</t>
  </si>
  <si>
    <t>IV_V_PA</t>
  </si>
  <si>
    <t>22,52</t>
  </si>
  <si>
    <t>IT_STR_MIN60</t>
  </si>
  <si>
    <t>2,5</t>
  </si>
  <si>
    <t>IT_Z_XPS80</t>
  </si>
  <si>
    <t>21,59</t>
  </si>
  <si>
    <t>IT_Z_XPS40</t>
  </si>
  <si>
    <t>9,88</t>
  </si>
  <si>
    <t>IT_STCH_MIN140</t>
  </si>
  <si>
    <t>IT_STR_PZ</t>
  </si>
  <si>
    <t>5,5</t>
  </si>
  <si>
    <t>KS_PH</t>
  </si>
  <si>
    <t>NAT_BET_PL</t>
  </si>
  <si>
    <t>6,66</t>
  </si>
  <si>
    <t>NAT_BET</t>
  </si>
  <si>
    <t>18,9</t>
  </si>
  <si>
    <t>M_S</t>
  </si>
  <si>
    <t>M_STR</t>
  </si>
  <si>
    <t>M_ZP</t>
  </si>
  <si>
    <t>M_ZS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</si>
  <si>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</si>
  <si>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</si>
  <si>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</si>
  <si>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</si>
  <si>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</si>
  <si>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</si>
  <si>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</si>
  <si>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  12 - Zemní práce - odkopávky a prokopávky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</si>
  <si>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</si>
  <si>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</si>
  <si>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</si>
  <si>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</si>
  <si>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  27 - Zakládání - základy</t>
  </si>
  <si>
    <t xml:space="preserve">    3 - Svislé a kompletní konstrukce</t>
  </si>
  <si>
    <t xml:space="preserve">      31 - Zdi pozemních staveb</t>
  </si>
  <si>
    <t xml:space="preserve">      34 - Stěny a příčky</t>
  </si>
  <si>
    <t xml:space="preserve">    4 - Vodorovné konstrukce</t>
  </si>
  <si>
    <t xml:space="preserve">      41 - Stropy a stropní konstrukce pozemních staveb</t>
  </si>
  <si>
    <t xml:space="preserve">      43 - Schodišťové konstrukce a rampy</t>
  </si>
  <si>
    <t xml:space="preserve">    5 - Komunikace pozemní</t>
  </si>
  <si>
    <t xml:space="preserve">      59 - Kryty pozemních komunikací, letišť a ploch dlážděné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</si>
  <si>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</si>
  <si>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</si>
  <si>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</si>
  <si>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</si>
  <si>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8 - Trubní vedení</t>
  </si>
  <si>
    <t xml:space="preserve">      89 - Ostatní konstrukce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</si>
  <si>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</si>
  <si>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</si>
  <si>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95 - Různé dokončovací konstrukce a práce pozemních staveb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</si>
  <si>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</si>
  <si>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</si>
  <si>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</si>
  <si>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</si>
  <si>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</si>
  <si>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</si>
  <si>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</si>
  <si>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</si>
  <si>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</si>
  <si>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766O - Konstrukce truhlářské - okna dřevěná</t>
  </si>
  <si>
    <t xml:space="preserve">    767 - Konstrukce zámečnické</t>
  </si>
  <si>
    <t xml:space="preserve">    767D - Konstrukce zámečnické - dveře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</si>
  <si>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</si>
  <si>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</si>
  <si>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</si>
  <si>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</si>
  <si>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</si>
  <si>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</si>
  <si>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</si>
  <si>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</si>
  <si>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</si>
  <si>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</si>
  <si>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</si>
  <si>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</si>
  <si>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</si>
  <si>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</si>
  <si>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</si>
  <si>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</si>
  <si>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</si>
  <si>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</si>
  <si>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</si>
  <si>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</si>
  <si>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</si>
  <si>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</si>
  <si>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</si>
  <si>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</si>
  <si>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</si>
  <si>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</si>
  <si>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</si>
  <si>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121101102</t>
  </si>
  <si>
    <t>Sejmutí ornice nebo lesní půdy s vodorovným přemístěním na hromady v místě upotřebení nebo na dočasné či trvalé skládky se složením, na vzdálenost přes 50 do 100 m</t>
  </si>
  <si>
    <t>4</t>
  </si>
  <si>
    <t>3</t>
  </si>
  <si>
    <t>1492156279</t>
  </si>
  <si>
    <t>Sejmutí ornice</t>
  </si>
  <si>
    <t>VV</t>
  </si>
  <si>
    <t>ŠACHTA NAD VRTEM</t>
  </si>
  <si>
    <t>- zemní práce:</t>
  </si>
  <si>
    <t>7,00*7,00*0,20</t>
  </si>
  <si>
    <t>Mezisoučet</t>
  </si>
  <si>
    <t>Součet</t>
  </si>
  <si>
    <t>122101103</t>
  </si>
  <si>
    <t>Odkopávky a prokopávky nezapažené s přehozením výkopku na vzdálenost do 3 m nebo s naložením na dopravní prostředek v horninách tř. 1 a 2 přes 1 000 do 5 000 m3</t>
  </si>
  <si>
    <t>559095935</t>
  </si>
  <si>
    <t>Odkopávky prokopávky</t>
  </si>
  <si>
    <t>4,30*3,30*2,60+1,05*1,50*0,50+((2,60*2,60)/2)*(6,50*2+5,50*2)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</si>
  <si>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</si>
  <si>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</si>
  <si>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-1288386167</t>
  </si>
  <si>
    <t>Svislé přemístění výkopku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</si>
  <si>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</si>
  <si>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</si>
  <si>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1000772652</t>
  </si>
  <si>
    <t>Přemístění na staveništní deponii a zpět</t>
  </si>
  <si>
    <t>(spotřeba: 2x)</t>
  </si>
  <si>
    <t>Zásyp jam, šachet, rýh</t>
  </si>
  <si>
    <t>DEP*2</t>
  </si>
  <si>
    <t>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</si>
  <si>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</si>
  <si>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</si>
  <si>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-1953495336</t>
  </si>
  <si>
    <t>Přemístění na skládku</t>
  </si>
  <si>
    <t>Odpočet zásyp jam, šachet, rýh</t>
  </si>
  <si>
    <t>-ZAS</t>
  </si>
  <si>
    <t>6</t>
  </si>
  <si>
    <t>167101102</t>
  </si>
  <si>
    <t>Nakládání, skládání a překládání neulehlého výkopku nebo sypaniny nakládání, množství přes 100 m3, z hornin tř. 1 až 4</t>
  </si>
  <si>
    <t>2058485270</t>
  </si>
  <si>
    <t>Nakládání výkopku</t>
  </si>
  <si>
    <t>7</t>
  </si>
  <si>
    <t>171201201</t>
  </si>
  <si>
    <t>Uložení sypaniny na skládky</t>
  </si>
  <si>
    <t>-1098850208</t>
  </si>
  <si>
    <t>Uložení na skládky</t>
  </si>
  <si>
    <t>171201211</t>
  </si>
  <si>
    <t>Uložení sypaniny poplatek za uložení sypaniny na skládce (skládkovné)</t>
  </si>
  <si>
    <t>t</t>
  </si>
  <si>
    <t>-367213121</t>
  </si>
  <si>
    <t>Poplatek za uložení odpadu</t>
  </si>
  <si>
    <t>(spotřeba: 2,00 t/m3)</t>
  </si>
  <si>
    <t>SKL*2,00</t>
  </si>
  <si>
    <t>9</t>
  </si>
  <si>
    <t>174101101</t>
  </si>
  <si>
    <t>Zásyp sypaninou z jakékoliv horniny s uložením výkopku ve vrstvách se zhutněním jam, šachet, rýh nebo kolem objektů v těchto vykopávkách</t>
  </si>
  <si>
    <t>281362326</t>
  </si>
  <si>
    <t>4,30*3,30*2,60+1,05*1,50*0,50+((2,60*2,60)/2)*(6,50*2+5,50*2)-3,10*2,10*2,60</t>
  </si>
  <si>
    <t>10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</si>
  <si>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</si>
  <si>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</si>
  <si>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m2</t>
  </si>
  <si>
    <t>-1313009833</t>
  </si>
  <si>
    <t>Plošná úprava terénu</t>
  </si>
  <si>
    <t>7,00*7,00-3,10*2,10</t>
  </si>
  <si>
    <t>11</t>
  </si>
  <si>
    <t>181301103</t>
  </si>
  <si>
    <t>Rozprostření a urovnání ornice v rovině nebo ve svahu sklonu do 1:5 při souvislé ploše do 500 m2, tl. vrstvy přes 150 do 200 mm</t>
  </si>
  <si>
    <t>631918114</t>
  </si>
  <si>
    <t>Rozprostření ornice</t>
  </si>
  <si>
    <t>12</t>
  </si>
  <si>
    <t>181411121</t>
  </si>
  <si>
    <t>Založení trávníku na půdě předem připravené plochy do 1000 m2 výsevem včetně utažení lučního v rovině nebo na svahu do 1:5</t>
  </si>
  <si>
    <t>-1839375498</t>
  </si>
  <si>
    <t>Založení trávníku</t>
  </si>
  <si>
    <t>13</t>
  </si>
  <si>
    <t>M</t>
  </si>
  <si>
    <t>005724721</t>
  </si>
  <si>
    <t>osivo směs travní krajinná</t>
  </si>
  <si>
    <t>kg</t>
  </si>
  <si>
    <t>2020786562</t>
  </si>
  <si>
    <t>osivo</t>
  </si>
  <si>
    <t>(spotřeba: 0,015 kg/m2)</t>
  </si>
  <si>
    <t>TRAV*0,015</t>
  </si>
  <si>
    <t>14</t>
  </si>
  <si>
    <t>273321411</t>
  </si>
  <si>
    <t>Základy z betonu železového (bez výztuže) desky z betonu bez zvýšených nároků na prostředí tř. C 20/25</t>
  </si>
  <si>
    <t>-1461482735</t>
  </si>
  <si>
    <t>Základová deska</t>
  </si>
  <si>
    <t>- základové kontrukce:</t>
  </si>
  <si>
    <t>3,10*2,10*0,20+0,80*4*0,20*0,50</t>
  </si>
  <si>
    <t>273351215</t>
  </si>
  <si>
    <t>Bednění základových stěn desek svislé nebo šikmé (odkloněné), půdorysně přímé nebo zalomené ve volných nebo zapažených jámách, rýhách, šachtách, včetně případných vzpěr zřízení</t>
  </si>
  <si>
    <t>-2085679802</t>
  </si>
  <si>
    <t>Bednění desek</t>
  </si>
  <si>
    <t>(3,10*2+2,10*2)*0,50+0,80*4*0,50+0,40*4*0,50</t>
  </si>
  <si>
    <t>16</t>
  </si>
  <si>
    <t>273351216</t>
  </si>
  <si>
    <t>Bednění základových stěn desek svislé nebo šikmé (odkloněné), půdorysně přímé nebo zalomené ve volných nebo zapažených jámách, rýhách, šachtách, včetně případných vzpěr odstranění</t>
  </si>
  <si>
    <t>-333678085</t>
  </si>
  <si>
    <t>Odstranění bednění</t>
  </si>
  <si>
    <t>17</t>
  </si>
  <si>
    <t>273362021</t>
  </si>
  <si>
    <t>Výztuž základů desek ze svařovaných sítí z drátů typu KARI</t>
  </si>
  <si>
    <t>1274025146</t>
  </si>
  <si>
    <t>Výztuž základových desek</t>
  </si>
  <si>
    <t>(spotřeba: 300,00 kg)</t>
  </si>
  <si>
    <t>300,00</t>
  </si>
  <si>
    <t>VYZ_DES*0,001</t>
  </si>
  <si>
    <t>18</t>
  </si>
  <si>
    <t>311113132</t>
  </si>
  <si>
    <t>Nadzákladové zdi z tvárnic ztraceného bednění hladkých, včetně výplně z betonu třídy C 16/20, tloušťky zdiva přes 150 do 200 mm</t>
  </si>
  <si>
    <t>-842512362</t>
  </si>
  <si>
    <t>Nosná zeď z tvárnic ztraceného bednění tl. 200 mm</t>
  </si>
  <si>
    <t>- obvodové zdivo:</t>
  </si>
  <si>
    <t>0,87*2,40*8</t>
  </si>
  <si>
    <t>- obvodové zdivo - dveře:</t>
  </si>
  <si>
    <t>-(0,80*2,10)</t>
  </si>
  <si>
    <t>- obvodové zdivo - okna:</t>
  </si>
  <si>
    <t>-(0,40*0,80)</t>
  </si>
  <si>
    <t>19</t>
  </si>
  <si>
    <t>311113133</t>
  </si>
  <si>
    <t>Nadzákladové zdi z tvárnic ztraceného bednění hladkých, včetně výplně z betonu třídy C 16/20, tloušťky zdiva přes 200 do 250 mm</t>
  </si>
  <si>
    <t>-401923142</t>
  </si>
  <si>
    <t>Nosná zeď z tvárnic ztraceného bednění tl. do 250 mm</t>
  </si>
  <si>
    <t>(3,10*2+2,10*2)*2,25</t>
  </si>
  <si>
    <t>311361821</t>
  </si>
  <si>
    <t>Výztuž nadzákladových zdí nosných svislých nebo odkloněných od svislice, rovných nebo oblých z betonářské oceli 10 505 (R) nebo BSt 500</t>
  </si>
  <si>
    <t>658751038</t>
  </si>
  <si>
    <t>Výztuž nosných zdí tl. do 200 mm</t>
  </si>
  <si>
    <t>(spotřeba: 200,00 kg)</t>
  </si>
  <si>
    <t>200,00</t>
  </si>
  <si>
    <t>Výztuž nosných zdí tl. do 250 mm</t>
  </si>
  <si>
    <t>(spotřeba: 250,00 kg)</t>
  </si>
  <si>
    <t>250,00</t>
  </si>
  <si>
    <t>VYZ_NZ*0,001</t>
  </si>
  <si>
    <t>342143905</t>
  </si>
  <si>
    <t>Montáž dílců příčkových z lehkých betonů s nesvařovanými spoji, v budovách výšky do 18 m, hmotnosti do 0,5 t</t>
  </si>
  <si>
    <t>kus</t>
  </si>
  <si>
    <t>423680979</t>
  </si>
  <si>
    <t>22</t>
  </si>
  <si>
    <t>429810941</t>
  </si>
  <si>
    <t>oblouk segmentový</t>
  </si>
  <si>
    <t>-1238441429</t>
  </si>
  <si>
    <t>23</t>
  </si>
  <si>
    <t>411321515</t>
  </si>
  <si>
    <t>Stropy z betonu železového (bez výztuže) stropů deskových, plochých střech, desek balkonových, desek hřibových stropů včetně hlavic hřibových sloupů tř. C 20/25</t>
  </si>
  <si>
    <t>-339261984</t>
  </si>
  <si>
    <t>Stropy deskové</t>
  </si>
  <si>
    <t>3,10*2,10*0,15</t>
  </si>
  <si>
    <t>- základové konstrukce - otvory:</t>
  </si>
  <si>
    <t>-(0,80*0,80*0,15+0,40*0,40*0,15)</t>
  </si>
  <si>
    <t>24</t>
  </si>
  <si>
    <t>411351101</t>
  </si>
  <si>
    <t>Bednění stropů, kleneb nebo skořepin bez podpěrné konstrukce stropů deskových, balkonových nebo plošných konzol plné, rovné, popř. s náběhy zřízení</t>
  </si>
  <si>
    <t>505312862</t>
  </si>
  <si>
    <t>Bednění stropů</t>
  </si>
  <si>
    <t>2,60*1,60+0,80*4*0,30+0,40*4*0,30</t>
  </si>
  <si>
    <t>411351102</t>
  </si>
  <si>
    <t>Bednění stropů, kleneb nebo skořepin bez podpěrné konstrukce stropů deskových, balkonových nebo plošných konzol plné, rovné, popř. s náběhy odstranění</t>
  </si>
  <si>
    <t>1952723960</t>
  </si>
  <si>
    <t>26</t>
  </si>
  <si>
    <t>411354173</t>
  </si>
  <si>
    <t>Podpěrná konstrukce stropů výšky do 4 m se zesílením dna bednění na výměru m2 půdorysu pro zatížení betonovou směsí a výztuží přes 5 do 12 kPa zřízení</t>
  </si>
  <si>
    <t>-776320246</t>
  </si>
  <si>
    <t>Podpěrná kontrukce stropů</t>
  </si>
  <si>
    <t>3,10*2,10</t>
  </si>
  <si>
    <t>27</t>
  </si>
  <si>
    <t>411354174</t>
  </si>
  <si>
    <t>Podpěrná konstrukce stropů výšky do 4 m se zesílením dna bednění na výměru m2 půdorysu pro zatížení betonovou směsí a výztuží přes 5 do 12 kPa odstranění</t>
  </si>
  <si>
    <t>1866250274</t>
  </si>
  <si>
    <t>Odstanění podpěrné konstrukce stropů</t>
  </si>
  <si>
    <t>28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</si>
  <si>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</si>
  <si>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</t>
  </si>
  <si>
    <t>-300620067</t>
  </si>
  <si>
    <t>Výztuž stropů</t>
  </si>
  <si>
    <t>(spotřeba: 180,00 kg)</t>
  </si>
  <si>
    <t>180,00</t>
  </si>
  <si>
    <t>VYZ_STR*0,001</t>
  </si>
  <si>
    <t>29</t>
  </si>
  <si>
    <t>417321414</t>
  </si>
  <si>
    <t>Ztužující pásy a věnce z betonu železového (bez výztuže) tř. C 20/25</t>
  </si>
  <si>
    <t>45403534</t>
  </si>
  <si>
    <t>Ztužující věnce</t>
  </si>
  <si>
    <t>0,25*0,25*1,00*8</t>
  </si>
  <si>
    <t>30</t>
  </si>
  <si>
    <t>417351115</t>
  </si>
  <si>
    <t>Bednění bočnic ztužujících pásů a věnců včetně vzpěr zřízení</t>
  </si>
  <si>
    <t>446948393</t>
  </si>
  <si>
    <t>Bednění ztužujících věnců</t>
  </si>
  <si>
    <t>1,00*8*2*0,50</t>
  </si>
  <si>
    <t>31</t>
  </si>
  <si>
    <t>417351116</t>
  </si>
  <si>
    <t>Bednění bočnic ztužujících pásů a věnců včetně vzpěr odstranění</t>
  </si>
  <si>
    <t>-2143328693</t>
  </si>
  <si>
    <t>32</t>
  </si>
  <si>
    <t>430321515</t>
  </si>
  <si>
    <t>Schodišťové konstrukce a rampy z betonu železového (bez výztuže) stupně, schodnice, ramena, podesty s nosníky tř. C 20/25</t>
  </si>
  <si>
    <t>1317393934</t>
  </si>
  <si>
    <t>Schodišťová konstrukce</t>
  </si>
  <si>
    <t>- zpevněné plochy:</t>
  </si>
  <si>
    <t>0,50</t>
  </si>
  <si>
    <t>33</t>
  </si>
  <si>
    <t>430361821</t>
  </si>
  <si>
    <t>Výztuž schodišťových konstrukcí a ramp stupňů, schodnic, ramen, podest s nosníky z betonářské oceli 10 505 (R) nebo BSt 500</t>
  </si>
  <si>
    <t>1521086323</t>
  </si>
  <si>
    <t>Výztuž schodišťové kce</t>
  </si>
  <si>
    <t>(spotřeba: 20,00 kg)</t>
  </si>
  <si>
    <t>20,00</t>
  </si>
  <si>
    <t>VYZ_SCH*0,001</t>
  </si>
  <si>
    <t>34</t>
  </si>
  <si>
    <t>431351121</t>
  </si>
  <si>
    <t>Bednění podest, podstupňových desek a ramp včetně podpěrné konstrukce výšky do 4 m půdorysně přímočarých zřízení</t>
  </si>
  <si>
    <t>452422594</t>
  </si>
  <si>
    <t>Bednění schodišťových konstrukcí</t>
  </si>
  <si>
    <t>1,00*0,50*3+1,00*1,00*2</t>
  </si>
  <si>
    <t>35</t>
  </si>
  <si>
    <t>431351122</t>
  </si>
  <si>
    <t>Bednění podest, podstupňových desek a ramp včetně podpěrné konstrukce výšky do 4 m půdorysně přímočarých odstranění</t>
  </si>
  <si>
    <t>1598356065</t>
  </si>
  <si>
    <t>36</t>
  </si>
  <si>
    <t>564811113</t>
  </si>
  <si>
    <t>Podklad ze štěrkodrti ŠD s rozprostřením a zhutněním, po zhutnění tl. 70 mm</t>
  </si>
  <si>
    <t>887060754</t>
  </si>
  <si>
    <t>Podklad ze štěrkodrti</t>
  </si>
  <si>
    <t>10,63-3,60-0,30</t>
  </si>
  <si>
    <t>37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</si>
  <si>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</si>
  <si>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</si>
  <si>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488024119</t>
  </si>
  <si>
    <t>Kladení dlažby</t>
  </si>
  <si>
    <t>38</t>
  </si>
  <si>
    <t>592453201</t>
  </si>
  <si>
    <t>dlažba desková betonová</t>
  </si>
  <si>
    <t>-841079881</t>
  </si>
  <si>
    <t>dlažba betonová</t>
  </si>
  <si>
    <t>(ztratné: 2%)</t>
  </si>
  <si>
    <t>KP_DB*1,05</t>
  </si>
  <si>
    <t>39</t>
  </si>
  <si>
    <t>612131121</t>
  </si>
  <si>
    <t>Podkladní a spojovací vrstva vnitřních omítaných ploch penetrace akrylát-silikonová nanášená ručně stěn</t>
  </si>
  <si>
    <t>1853454817</t>
  </si>
  <si>
    <t>Penetrace</t>
  </si>
  <si>
    <t>Potažení pletivem</t>
  </si>
  <si>
    <t>Potažení štukem</t>
  </si>
  <si>
    <t>612135011</t>
  </si>
  <si>
    <t>Vyrovnání nerovností podkladu vnitřních omítaných ploch tmelem, tloušťky do 2 mm stěn</t>
  </si>
  <si>
    <t>-280938518</t>
  </si>
  <si>
    <t>Vyrovnání podkladu</t>
  </si>
  <si>
    <t>41</t>
  </si>
  <si>
    <t>612142001</t>
  </si>
  <si>
    <t>Potažení vnitřních ploch pletivem v ploše nebo pruzích, na plném podkladu sklovláknitým vtlačením do tmelu stěn</t>
  </si>
  <si>
    <t>-1510741083</t>
  </si>
  <si>
    <t>- 1. NP:</t>
  </si>
  <si>
    <t>5,60*2,45</t>
  </si>
  <si>
    <t>- 1. NP - dveře:</t>
  </si>
  <si>
    <t>- 1. NP - okna:</t>
  </si>
  <si>
    <t>- 1. NP - ostění, nadpraží:</t>
  </si>
  <si>
    <t>0,20*0,80+0,20*2,10*2+0,10*0,40*2+0,10*0,80*2</t>
  </si>
  <si>
    <t>42</t>
  </si>
  <si>
    <t>612311131</t>
  </si>
  <si>
    <t>Potažení vnitřních ploch štukem tloušťky do 3 mm svislých konstrukcí stěn</t>
  </si>
  <si>
    <t>-936416894</t>
  </si>
  <si>
    <t>43</t>
  </si>
  <si>
    <t>619991001</t>
  </si>
  <si>
    <t>Zakrytí vnitřních ploch před znečištěním včetně pozdějšího odkrytí podlah fólií přilepenou lepící páskou</t>
  </si>
  <si>
    <t>-119311506</t>
  </si>
  <si>
    <t>Zakrytí ploch</t>
  </si>
  <si>
    <t>2,50</t>
  </si>
  <si>
    <t>44</t>
  </si>
  <si>
    <t>619991021</t>
  </si>
  <si>
    <t>Zakrytí vnitřních ploch před znečištěním včetně pozdějšího odkrytí rámů oken a dveří, keramických soklů oblepením malířskou páskou</t>
  </si>
  <si>
    <t>m</t>
  </si>
  <si>
    <t>-872975418</t>
  </si>
  <si>
    <t>0,80+2,10*2</t>
  </si>
  <si>
    <t>0,40*2+0,80*2</t>
  </si>
  <si>
    <t>45</t>
  </si>
  <si>
    <t>621211021</t>
  </si>
  <si>
    <t>Montáž kontaktního zateplení z polystyrenových desek nebo z kombinovaných desek na vnější podhledy, tloušťky desek přes 80 do 120 mm</t>
  </si>
  <si>
    <t>-2056972984</t>
  </si>
  <si>
    <t>Montáž KZS</t>
  </si>
  <si>
    <t>7,00*1,90+7,30*1,10</t>
  </si>
  <si>
    <t>46</t>
  </si>
  <si>
    <t>283759381</t>
  </si>
  <si>
    <t>deska fasádní polystyrénová tl. 100 mm</t>
  </si>
  <si>
    <t>1679300878</t>
  </si>
  <si>
    <t>deska EPS</t>
  </si>
  <si>
    <t>(ztratné: 5%)</t>
  </si>
  <si>
    <t>KZS_EPS100*1,05</t>
  </si>
  <si>
    <t>47</t>
  </si>
  <si>
    <t>622212051</t>
  </si>
  <si>
    <t>Montáž kontaktního zateplení vnějšího ostění, nadpraží nebo parapetu z polystyrenových desek hloubky špalet přes 200 do 400 mm, tloušťky desek do 40 mm</t>
  </si>
  <si>
    <t>-1474802217</t>
  </si>
  <si>
    <t>2,00</t>
  </si>
  <si>
    <t>48</t>
  </si>
  <si>
    <t>283759311</t>
  </si>
  <si>
    <t>deska fasádní polystyrénová tl. 30 mm</t>
  </si>
  <si>
    <t>751996036</t>
  </si>
  <si>
    <t>KZS_EPS30*1,05</t>
  </si>
  <si>
    <t>49</t>
  </si>
  <si>
    <t>622252001</t>
  </si>
  <si>
    <t>Montáž lišt kontaktního zateplení zakládacích soklových připevněných hmoždinkami</t>
  </si>
  <si>
    <t>465244064</t>
  </si>
  <si>
    <t>Montáž lišt soklových</t>
  </si>
  <si>
    <t>7,00</t>
  </si>
  <si>
    <t>-(0,80)</t>
  </si>
  <si>
    <t>50</t>
  </si>
  <si>
    <t>590516511</t>
  </si>
  <si>
    <t>lišta soklová Al s okapničkou, zakládací</t>
  </si>
  <si>
    <t>689269275</t>
  </si>
  <si>
    <t>lišta soklová</t>
  </si>
  <si>
    <t>(ztatné: 5%)</t>
  </si>
  <si>
    <t>KZS_LS*1,05</t>
  </si>
  <si>
    <t>51</t>
  </si>
  <si>
    <t>622252002</t>
  </si>
  <si>
    <t>Montáž lišt kontaktního zateplení ostatních stěnových, dilatačních apod. lepených do tmelu</t>
  </si>
  <si>
    <t>135251780</t>
  </si>
  <si>
    <t>Montáž lišt začišťovacích</t>
  </si>
  <si>
    <t>52</t>
  </si>
  <si>
    <t>590514751</t>
  </si>
  <si>
    <t>profil okenní začišťovací s tkaninou</t>
  </si>
  <si>
    <t>785566392</t>
  </si>
  <si>
    <t>profil začišťovací</t>
  </si>
  <si>
    <t>KZS_LZ*1,05</t>
  </si>
  <si>
    <t>53</t>
  </si>
  <si>
    <t>402316711</t>
  </si>
  <si>
    <t>Montáž lišt rohových</t>
  </si>
  <si>
    <t>2,20*8</t>
  </si>
  <si>
    <t>54</t>
  </si>
  <si>
    <t>590514821</t>
  </si>
  <si>
    <t>lišta rohová Al s tkaninou</t>
  </si>
  <si>
    <t>1354636263</t>
  </si>
  <si>
    <t>lišta rohová</t>
  </si>
  <si>
    <t>KZS_LR*1,05</t>
  </si>
  <si>
    <t>55</t>
  </si>
  <si>
    <t>622511111</t>
  </si>
  <si>
    <t>Omítka tenkovrstvá akrylátová vnějších ploch probarvená, včetně penetrace podkladu mozaiková střednězrnná stěn</t>
  </si>
  <si>
    <t>-1403278622</t>
  </si>
  <si>
    <t>Tenkovrstvá omítka</t>
  </si>
  <si>
    <t>7,00*0,30</t>
  </si>
  <si>
    <t>-(0,80*0,30)</t>
  </si>
  <si>
    <t>- obvodové zdivo - ostění, nadpraží:</t>
  </si>
  <si>
    <t>0,08*0,30*2</t>
  </si>
  <si>
    <t>56</t>
  </si>
  <si>
    <t>622531021</t>
  </si>
  <si>
    <t>Omítka tenkovrstvá silikonová vnějších ploch probarvená, včetně penetrace podkladu zrnitá, tloušťky 2,0 mm stěn</t>
  </si>
  <si>
    <t>-2070798884</t>
  </si>
  <si>
    <t>0,08*0,80+0,08*1,80*2+0,15*0,40*2+0,15*0,80*2</t>
  </si>
  <si>
    <t>57</t>
  </si>
  <si>
    <t>629991011</t>
  </si>
  <si>
    <t>Zakrytí vnějších ploch před znečištěním včetně pozdějšího odkrytí výplní otvorů a svislých ploch fólií přilepenou lepící páskou</t>
  </si>
  <si>
    <t>-747813072</t>
  </si>
  <si>
    <t>0,80*2,10</t>
  </si>
  <si>
    <t>0,40*0,80</t>
  </si>
  <si>
    <t>58</t>
  </si>
  <si>
    <t>631311114</t>
  </si>
  <si>
    <t>Mazanina z betonu prostého bez zvýšených nároků na prostředí tl. přes 50 do 80 mm tř. C 16/20</t>
  </si>
  <si>
    <t>560570508</t>
  </si>
  <si>
    <t>Mazanina tl. do 80 mm</t>
  </si>
  <si>
    <t>2,50*0,08</t>
  </si>
  <si>
    <t>59</t>
  </si>
  <si>
    <t>631311123</t>
  </si>
  <si>
    <t>Mazanina z betonu prostého bez zvýšených nároků na prostředí tl. přes 80 do 120 mm tř. C 12/15</t>
  </si>
  <si>
    <t>70006574</t>
  </si>
  <si>
    <t>Mazanina tl. do 120 mm</t>
  </si>
  <si>
    <t>3,40*2,40*0,10</t>
  </si>
  <si>
    <t>61</t>
  </si>
  <si>
    <t>631319011</t>
  </si>
  <si>
    <t>Příplatek k cenám mazanin za úpravu povrchu mazaniny přehlazením, mazanina tl. přes 50 do 80 mm</t>
  </si>
  <si>
    <t>103485259</t>
  </si>
  <si>
    <t>Příplatek k mazanině</t>
  </si>
  <si>
    <t>62</t>
  </si>
  <si>
    <t>631319012</t>
  </si>
  <si>
    <t>Příplatek k cenám mazanin za úpravu povrchu mazaniny přehlazením, mazanina tl. přes 80 do 120 mm</t>
  </si>
  <si>
    <t>423702401</t>
  </si>
  <si>
    <t>63</t>
  </si>
  <si>
    <t>631319171</t>
  </si>
  <si>
    <t>Příplatek k cenám mazanin za stržení povrchu spodní vrstvy mazaniny latí před vložením výztuže nebo pletiva pro tl. obou vrstev mazaniny přes 50 do 80 mm</t>
  </si>
  <si>
    <t>679596221</t>
  </si>
  <si>
    <t>60</t>
  </si>
  <si>
    <t>63134001R</t>
  </si>
  <si>
    <t>Mazanina tl do 240 mm z betonu lehčeného tepelně-izolačního</t>
  </si>
  <si>
    <t>-1024835722</t>
  </si>
  <si>
    <t>Mazanina z betonu lehčeného</t>
  </si>
  <si>
    <t>2,50*0,12</t>
  </si>
  <si>
    <t>64</t>
  </si>
  <si>
    <t>631351111</t>
  </si>
  <si>
    <t>Bednění v podlahách otvorů a prostupů zřízení</t>
  </si>
  <si>
    <t>1119813742</t>
  </si>
  <si>
    <t>Bednění otvorů</t>
  </si>
  <si>
    <t>0,80*0,80*0,50</t>
  </si>
  <si>
    <t>65</t>
  </si>
  <si>
    <t>631351112</t>
  </si>
  <si>
    <t>Bednění v podlahách otvorů a prostupů odstranění</t>
  </si>
  <si>
    <t>-516044551</t>
  </si>
  <si>
    <t>66</t>
  </si>
  <si>
    <t>631362021</t>
  </si>
  <si>
    <t>Výztuž mazanin ze svařovaných sítí z drátů typu KARI</t>
  </si>
  <si>
    <t>-163244970</t>
  </si>
  <si>
    <t>Výztuž mazanin tl. 80 mm</t>
  </si>
  <si>
    <t>Výztuž mazanin tl. 120 mm</t>
  </si>
  <si>
    <t>VYZ_MAZ*0,001</t>
  </si>
  <si>
    <t>67</t>
  </si>
  <si>
    <t>899101111</t>
  </si>
  <si>
    <t>Osazení poklopů litinových a ocelových včetně rámů hmotnosti jednotlivě do 50 kg</t>
  </si>
  <si>
    <t>1386266784</t>
  </si>
  <si>
    <t>68</t>
  </si>
  <si>
    <t>286142031</t>
  </si>
  <si>
    <t>poklop 400 x 400 mm, vodotěsný, uzamykatelný včetně zateplení</t>
  </si>
  <si>
    <t>1478513767</t>
  </si>
  <si>
    <t>69</t>
  </si>
  <si>
    <t>899121103</t>
  </si>
  <si>
    <t>Osazení poklopů plastových hydrantových</t>
  </si>
  <si>
    <t>956500126</t>
  </si>
  <si>
    <t>70</t>
  </si>
  <si>
    <t>562306251</t>
  </si>
  <si>
    <t>poklop 800 x 800 mm, systémový</t>
  </si>
  <si>
    <t>1386587880</t>
  </si>
  <si>
    <t>71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</si>
  <si>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</si>
  <si>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</si>
  <si>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-1699358014</t>
  </si>
  <si>
    <t>Osazení obrubníku</t>
  </si>
  <si>
    <t>11,60</t>
  </si>
  <si>
    <t>72</t>
  </si>
  <si>
    <t>592174101</t>
  </si>
  <si>
    <t>obrubník betonový chodníkový</t>
  </si>
  <si>
    <t>1653352145</t>
  </si>
  <si>
    <t>obrubník betonový</t>
  </si>
  <si>
    <t>KP_OO*1,05</t>
  </si>
  <si>
    <t>73</t>
  </si>
  <si>
    <t>919726122</t>
  </si>
  <si>
    <t>Geotextilie netkaná pro ochranu, separaci nebo filtraci měrná hmotnost přes 200 do 300 g/m2</t>
  </si>
  <si>
    <t>-1650784799</t>
  </si>
  <si>
    <t>Geotextilie</t>
  </si>
  <si>
    <t>(3,10*2+2,10*2)*3,00</t>
  </si>
  <si>
    <t>74</t>
  </si>
  <si>
    <t>952901411</t>
  </si>
  <si>
    <t>Vyčištění budov nebo objektů před předáním do užívání ostatních objektů (např. kanálů, zásobníků, kůlen apod.) vynesení zbytků stavebního rumu, kropení a 2x zametení podlah, oprášení stěn a výplní otvorů jakékoliv výšky podlaží</t>
  </si>
  <si>
    <t>1609184820</t>
  </si>
  <si>
    <t>Vyčištění objektu</t>
  </si>
  <si>
    <t>75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</si>
  <si>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</si>
  <si>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</si>
  <si>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-1105191176</t>
  </si>
  <si>
    <t>76</t>
  </si>
  <si>
    <t>711111001</t>
  </si>
  <si>
    <t>Provedení izolace proti zemní vlhkosti natěradly a tmely za studena na ploše vodorovné V nátěrem penetračním</t>
  </si>
  <si>
    <t>-69074416</t>
  </si>
  <si>
    <t>Izolace proti vlhkosti</t>
  </si>
  <si>
    <t>3,40*2,40+3,40*2,40-4,90-0,40*0,40</t>
  </si>
  <si>
    <t>77</t>
  </si>
  <si>
    <t>111631501</t>
  </si>
  <si>
    <t>lak asfaltový penetrační</t>
  </si>
  <si>
    <t>1482542482</t>
  </si>
  <si>
    <t>lak asfaltový</t>
  </si>
  <si>
    <t>(spotřeba: 0,40 kg/m2)</t>
  </si>
  <si>
    <t>IV_V_LP*0,40*0,001</t>
  </si>
  <si>
    <t>78</t>
  </si>
  <si>
    <t>711141559</t>
  </si>
  <si>
    <t>Provedení izolace proti zemní vlhkosti pásy přitavením NAIP na ploše vodorovné V</t>
  </si>
  <si>
    <t>1517116051</t>
  </si>
  <si>
    <t>3,40*2,40*2+(3,40*2,40-4,90-0,40*0,40)*2</t>
  </si>
  <si>
    <t>79</t>
  </si>
  <si>
    <t>628522541</t>
  </si>
  <si>
    <t>pás asfaltovaný modifikovaný s nosnou vložkou se skleněnými vlákny</t>
  </si>
  <si>
    <t>1571746163</t>
  </si>
  <si>
    <t>pás asfaltovaný</t>
  </si>
  <si>
    <t>(ztratné: 15 %)</t>
  </si>
  <si>
    <t>IV_V_PA*1,15</t>
  </si>
  <si>
    <t>80</t>
  </si>
  <si>
    <t>711161304</t>
  </si>
  <si>
    <t>Izolace proti zemní vlhkosti nopovými foliemi základů nebo stěn pro běžné podmínky tloušťky 0,4 mm, šířky 2,0 m</t>
  </si>
  <si>
    <t>1162306937</t>
  </si>
  <si>
    <t>81</t>
  </si>
  <si>
    <t>998711101</t>
  </si>
  <si>
    <t>Přesun hmot pro izolace proti vodě, vlhkosti a plynům stanovený z hmotnosti přesunovaného materiálu vodorovná dopravní vzdálenost do 50 m v objektech výšky do 6 m</t>
  </si>
  <si>
    <t>-1038096912</t>
  </si>
  <si>
    <t>82</t>
  </si>
  <si>
    <t>713111121</t>
  </si>
  <si>
    <t>Montáž tepelné izolace stropů rohožemi, pásy, dílci, deskami, bloky (izolační materiál ve specifikaci) rovných spodem s uchycením (drátem, páskou apod.)</t>
  </si>
  <si>
    <t>-1618030332</t>
  </si>
  <si>
    <t>Izolace tepelné stropů</t>
  </si>
  <si>
    <t>83</t>
  </si>
  <si>
    <t>631481021</t>
  </si>
  <si>
    <t>deska minerální izolační tl. 60 mm</t>
  </si>
  <si>
    <t>-1129721519</t>
  </si>
  <si>
    <t>deska minerální</t>
  </si>
  <si>
    <t>IT_STR_MIN60*1,02</t>
  </si>
  <si>
    <t>84</t>
  </si>
  <si>
    <t>713131141</t>
  </si>
  <si>
    <t>Montáž tepelné izolace stěn rohožemi, pásy, deskami, dílci, bloky (izolační materiál ve specifikaci) lepením celoplošně</t>
  </si>
  <si>
    <t>-2112067706</t>
  </si>
  <si>
    <t>Izolace tepelné základů</t>
  </si>
  <si>
    <t>1,00*7*0,50+3,10*2,10-4,90-0,40*0,40+(3,10*2+2,10*2)*1,60</t>
  </si>
  <si>
    <t>85</t>
  </si>
  <si>
    <t>283763711</t>
  </si>
  <si>
    <t>deska z extrudovaného polystyrénu tl. 80 mm</t>
  </si>
  <si>
    <t>1567989879</t>
  </si>
  <si>
    <t>deska XPS</t>
  </si>
  <si>
    <t>IT_Z_XPS80*1,02</t>
  </si>
  <si>
    <t>86</t>
  </si>
  <si>
    <t>-1147571606</t>
  </si>
  <si>
    <t>(3,10*2+2,10*2)*0,95</t>
  </si>
  <si>
    <t>87</t>
  </si>
  <si>
    <t>283763651</t>
  </si>
  <si>
    <t>deska z extrudovaného polystyrénu tl. 40 mm</t>
  </si>
  <si>
    <t>1869750064</t>
  </si>
  <si>
    <t>IT_Z_XPS40*1,02</t>
  </si>
  <si>
    <t>88</t>
  </si>
  <si>
    <t>713151111</t>
  </si>
  <si>
    <t>Montáž tepelné izolace střech šikmých rohožemi, pásy, deskami (izolační materiál ve specifikaci) kladenými volně mezi krokve</t>
  </si>
  <si>
    <t>-1595330284</t>
  </si>
  <si>
    <t>Izolace tepelné střech</t>
  </si>
  <si>
    <t>- krov:</t>
  </si>
  <si>
    <t>3,50</t>
  </si>
  <si>
    <t>89</t>
  </si>
  <si>
    <t>631481061</t>
  </si>
  <si>
    <t>deska minerální izolační tl. 140 mm</t>
  </si>
  <si>
    <t>1632083049</t>
  </si>
  <si>
    <t>IT_STCH_MIN140*1,02</t>
  </si>
  <si>
    <t>90</t>
  </si>
  <si>
    <t>713291132</t>
  </si>
  <si>
    <t>Montáž tepelné izolace chlazených a temperovaných místností - doplňky a konstrukční součásti parotěsné zábrany stropů vrchem fólií</t>
  </si>
  <si>
    <t>-763066339</t>
  </si>
  <si>
    <t>Izolace tepelné parotěsné</t>
  </si>
  <si>
    <t>3,00</t>
  </si>
  <si>
    <t>91</t>
  </si>
  <si>
    <t>283292101</t>
  </si>
  <si>
    <t>folie podstřešní parotěsná</t>
  </si>
  <si>
    <t>-41173882</t>
  </si>
  <si>
    <t>fólie parotěsná</t>
  </si>
  <si>
    <t>(ztratné: 15%)</t>
  </si>
  <si>
    <t>92</t>
  </si>
  <si>
    <t>998713101</t>
  </si>
  <si>
    <t>Přesun hmot pro izolace tepelné stanovený z hmotnosti přesunovaného materiálu vodorovná dopravní vzdálenost do 50 m v objektech výšky do 6 m</t>
  </si>
  <si>
    <t>-683610746</t>
  </si>
  <si>
    <t>93</t>
  </si>
  <si>
    <t>72110001R</t>
  </si>
  <si>
    <t>Utěsnění prostupů inženýrských sítí kompl. D+M</t>
  </si>
  <si>
    <t>1541953923</t>
  </si>
  <si>
    <t>94</t>
  </si>
  <si>
    <t>762332131</t>
  </si>
  <si>
    <t>Montáž vázaných konstrukcí krovů střech pultových, sedlových, valbových, stanových čtvercového nebo obdélníkového půdorysu, z řeziva hraněného průřezové plochy do 120 cm2</t>
  </si>
  <si>
    <t>65974722</t>
  </si>
  <si>
    <t>Montáž kcí krovu</t>
  </si>
  <si>
    <t>0,63*8+1,00+2,50*3+1,30*8</t>
  </si>
  <si>
    <t>95</t>
  </si>
  <si>
    <t>605121111</t>
  </si>
  <si>
    <t>řezivo hranol</t>
  </si>
  <si>
    <t>-1820797445</t>
  </si>
  <si>
    <t>řezivo</t>
  </si>
  <si>
    <t>(0,63*0,10*0,10*8+1,00*0,10*0,10+2,50*0,10*0,10+2,50*0,10*0,03*2+1,30*0,14*0,10*8)*1,05</t>
  </si>
  <si>
    <t>96</t>
  </si>
  <si>
    <t>762341036</t>
  </si>
  <si>
    <t>Bednění a laťování bednění střech rovných sklonu do 60 st. s vyřezáním otvorů z dřevoštěpkových desek šroubovaných na rošt 22 mm na sraz, tloušťky desky</t>
  </si>
  <si>
    <t>2142086131</t>
  </si>
  <si>
    <t>Bednění střech</t>
  </si>
  <si>
    <t>- střešní konstrukce:</t>
  </si>
  <si>
    <t>5,80</t>
  </si>
  <si>
    <t>97</t>
  </si>
  <si>
    <t>762342441</t>
  </si>
  <si>
    <t>Bednění a laťování montáž lišt trojúhelníkových nebo kontralatí</t>
  </si>
  <si>
    <t>-1885332799</t>
  </si>
  <si>
    <t>Montáž kontralatí</t>
  </si>
  <si>
    <t>1,50*8</t>
  </si>
  <si>
    <t>98</t>
  </si>
  <si>
    <t>718872568</t>
  </si>
  <si>
    <t>1,50*0,05*0,04*8</t>
  </si>
  <si>
    <t>99</t>
  </si>
  <si>
    <t>762395000</t>
  </si>
  <si>
    <t>Spojovací prostředky krovů, bednění a laťování, nadstřešních konstrukcí svory, prkna, hřebíky, pásová ocel, vruty</t>
  </si>
  <si>
    <t>-1756009161</t>
  </si>
  <si>
    <t>Spojovací prostředky</t>
  </si>
  <si>
    <t>0,63*0,10*0,10*8+1,00*0,10*0,10+2,50*0,10*0,10+2,50*0,10*0,03*2+1,30*0,14*0,10*8</t>
  </si>
  <si>
    <t>100</t>
  </si>
  <si>
    <t>998762101</t>
  </si>
  <si>
    <t>Přesun hmot pro konstrukce tesařské stanovený z hmotnosti přesunovaného materiálu vodorovná dopravní vzdálenost do 50 m v objektech výšky do 6 m</t>
  </si>
  <si>
    <t>431679670</t>
  </si>
  <si>
    <t>101</t>
  </si>
  <si>
    <t>763131451</t>
  </si>
  <si>
    <t>Podhled ze sádrokartonových desek dvouvrstvá zavěšená spodní konstrukce z ocelových profilů CD, UD jednoduše opláštěná deskou impregnovanou H2, tl. 12,5 mm, bez TI</t>
  </si>
  <si>
    <t>-425165540</t>
  </si>
  <si>
    <t>SDK podhled</t>
  </si>
  <si>
    <t>102</t>
  </si>
  <si>
    <t>998763301</t>
  </si>
  <si>
    <t>Přesun hmot pro konstrukce montované z desek sádrokartonových, sádrovláknitých, cementovláknitých nebo cementových stanovený z hmotnosti přesunovaného materiálu vodorovná dopravní vzdálenost do 50 m v objektech výšky do 6 m</t>
  </si>
  <si>
    <t>2137865382</t>
  </si>
  <si>
    <t>103</t>
  </si>
  <si>
    <t>764111401</t>
  </si>
  <si>
    <t>Krytina ze svitků nebo tabulí z pozinkovaného plechu s úpravou u okapů, prostupů a výčnělků střechy rovné drážkováním ze svitků rš 500 mm, sklon střechy do 30 st.</t>
  </si>
  <si>
    <t>1694985378</t>
  </si>
  <si>
    <t>Krytina plechová</t>
  </si>
  <si>
    <t>104</t>
  </si>
  <si>
    <t>764216403</t>
  </si>
  <si>
    <t>Oplechování parapetů z pozinkovaného plechu rovných mechanicky kotvené, bez rohů rš 250 mm</t>
  </si>
  <si>
    <t>1753755550</t>
  </si>
  <si>
    <t>105</t>
  </si>
  <si>
    <t>998764101</t>
  </si>
  <si>
    <t>Přesun hmot pro konstrukce klempířské stanovený z hmotnosti přesunovaného materiálu vodorovná dopravní vzdálenost do 50 m v objektech výšky do 6 m</t>
  </si>
  <si>
    <t>862475636</t>
  </si>
  <si>
    <t>106</t>
  </si>
  <si>
    <t>765191011</t>
  </si>
  <si>
    <t>Montáž pojistné hydroizolační fólie kladené ve sklonu přes 20 st. volně na krokve</t>
  </si>
  <si>
    <t>1943627685</t>
  </si>
  <si>
    <t>5,80*2</t>
  </si>
  <si>
    <t>107</t>
  </si>
  <si>
    <t>2832925001</t>
  </si>
  <si>
    <t>fólie podstřešní difúzní</t>
  </si>
  <si>
    <t>-424240802</t>
  </si>
  <si>
    <t>fólie difúzní</t>
  </si>
  <si>
    <t>KS_PH*1,15</t>
  </si>
  <si>
    <t>108</t>
  </si>
  <si>
    <t>998765101</t>
  </si>
  <si>
    <t>Přesun hmot pro krytiny skládané stanovený z hmotnosti přesunovaného materiálu vodorovná dopravní vzdálenost do 50 m na objektech výšky do 6 m</t>
  </si>
  <si>
    <t>1583638155</t>
  </si>
  <si>
    <t>109</t>
  </si>
  <si>
    <t>O01</t>
  </si>
  <si>
    <t>Okno plastové 400 x 800 mm včetně kování, veškeré výroby, vedlejších a pomocných kcí, spojovacích, kotvících materiálů a povrchové úpravy.</t>
  </si>
  <si>
    <t>1147895416</t>
  </si>
  <si>
    <t>110</t>
  </si>
  <si>
    <t>R</t>
  </si>
  <si>
    <t>76720001R</t>
  </si>
  <si>
    <t>Zámečnické zábradlí z trubek včetně ošetření, povrchové úpravy, veškeré výroby, vedlejších a pomocných kcí, spojovacích, kotvících materiálů kompl. D+M.</t>
  </si>
  <si>
    <t>85895649</t>
  </si>
  <si>
    <t>111</t>
  </si>
  <si>
    <t>767590120</t>
  </si>
  <si>
    <t>Montáž podlahových konstrukcí podlahových roštů, podlah připevněných šroubováním</t>
  </si>
  <si>
    <t>-1172176752</t>
  </si>
  <si>
    <t>Konstrukce zámečnické</t>
  </si>
  <si>
    <t>(spotřeba: 20,94 kg/m2)</t>
  </si>
  <si>
    <t>0,50*0,50*20,94</t>
  </si>
  <si>
    <t>112</t>
  </si>
  <si>
    <t>553470111</t>
  </si>
  <si>
    <t>rošt podlahový lisovaný žárově zinkovaný velikost 30/3 mm 500 x 1000 mm</t>
  </si>
  <si>
    <t>-378271484</t>
  </si>
  <si>
    <t>113</t>
  </si>
  <si>
    <t>767833100</t>
  </si>
  <si>
    <t>Montáž žebříků do zdiva s bočnicemi z profilové oceli, z trubek nebo tenkostěnných profilů</t>
  </si>
  <si>
    <t>-470476605</t>
  </si>
  <si>
    <t>2,50+1,00</t>
  </si>
  <si>
    <t>114</t>
  </si>
  <si>
    <t>286614941</t>
  </si>
  <si>
    <t>nerezový žebřík</t>
  </si>
  <si>
    <t>1726956473</t>
  </si>
  <si>
    <t>115</t>
  </si>
  <si>
    <t>767995111</t>
  </si>
  <si>
    <t>Montáž ostatních atypických zámečnických konstrukcí hmotnosti do 5 kg</t>
  </si>
  <si>
    <t>-900178972</t>
  </si>
  <si>
    <t>(spotřeba: 2,50 kg/m)</t>
  </si>
  <si>
    <t>0,50*4*2,50</t>
  </si>
  <si>
    <t>116</t>
  </si>
  <si>
    <t>130105061</t>
  </si>
  <si>
    <t>úhelník ocelový nerovnostranný včetně kotvení, v jakosti 11 375, 50 x 30 x 4 mm</t>
  </si>
  <si>
    <t>2088894207</t>
  </si>
  <si>
    <t>úhelník</t>
  </si>
  <si>
    <t>(ztratné: 10%)</t>
  </si>
  <si>
    <t>0,50*4*2,50*1,10</t>
  </si>
  <si>
    <t>117</t>
  </si>
  <si>
    <t>998767101</t>
  </si>
  <si>
    <t>Přesun hmot pro zámečnické konstrukce stanovený z hmotnosti přesunovaného materiálu vodorovná dopravní vzdálenost do 50 m v objektech výšky do 6 m</t>
  </si>
  <si>
    <t>1535865066</t>
  </si>
  <si>
    <t>118</t>
  </si>
  <si>
    <t>D101</t>
  </si>
  <si>
    <t>Dveře ocelové vchodové 800 x 2100 mm zateplené s větrací mřížkou s regulací průtoku vzduchu včetně ošetření, povrchové úpravy, kování, všech spojovavích a pomocných materiálů kompl. D+M. Provedení dle PD.</t>
  </si>
  <si>
    <t>1603892472</t>
  </si>
  <si>
    <t>119</t>
  </si>
  <si>
    <t>777131105</t>
  </si>
  <si>
    <t>Penetrační nátěr podlahy epoxidový, na podklad z čerstvého betonu</t>
  </si>
  <si>
    <t>-927175660</t>
  </si>
  <si>
    <t>Penetrační nátěr</t>
  </si>
  <si>
    <t>Uzavírací nátěr</t>
  </si>
  <si>
    <t>120</t>
  </si>
  <si>
    <t>777612103</t>
  </si>
  <si>
    <t>Uzavírací nátěr podlahy epoxidový transparentní</t>
  </si>
  <si>
    <t>-1401529400</t>
  </si>
  <si>
    <t>2,60*1,60</t>
  </si>
  <si>
    <t>121</t>
  </si>
  <si>
    <t>998777101</t>
  </si>
  <si>
    <t>Přesun hmot pro podlahy lité stanovený z hmotnosti přesunovaného materiálu vodorovná dopravní vzdálenost do 50 m v objektech výšky do 6 m</t>
  </si>
  <si>
    <t>1695935344</t>
  </si>
  <si>
    <t>122</t>
  </si>
  <si>
    <t>783823155</t>
  </si>
  <si>
    <t>Penetrační nátěr omítek hrubých betonových povrchů nebo omítek hrubých, rýhovaných tenkovrstvých nebo škrábaných (břízolitových) silikonový</t>
  </si>
  <si>
    <t>79742142</t>
  </si>
  <si>
    <t>Krycí nátěr</t>
  </si>
  <si>
    <t>123</t>
  </si>
  <si>
    <t>783827225</t>
  </si>
  <si>
    <t>Krycí (ochranný ) nátěr omítek jednonásobný hrubých betonových povrchů nebo omítek hrubých, rýhovaných tenkovrstvých nebo škrábaných (břízolitových) silikonový</t>
  </si>
  <si>
    <t>520949797</t>
  </si>
  <si>
    <t>(2,60*2+1,60*2)*2,25</t>
  </si>
  <si>
    <t>124</t>
  </si>
  <si>
    <t>784111001</t>
  </si>
  <si>
    <t>Oprášení (ometení) podkladu v místnostech výšky do 3,80 m</t>
  </si>
  <si>
    <t>1532797488</t>
  </si>
  <si>
    <t>Oprášení</t>
  </si>
  <si>
    <t>Malby - stěny</t>
  </si>
  <si>
    <t>Malby stropy</t>
  </si>
  <si>
    <t>125</t>
  </si>
  <si>
    <t>784171101</t>
  </si>
  <si>
    <t>Zakrytí nemalovaných ploch (materiál ve specifikaci) včetně pozdějšího odkrytí podlah</t>
  </si>
  <si>
    <t>1781231351</t>
  </si>
  <si>
    <t>126</t>
  </si>
  <si>
    <t>5812484401</t>
  </si>
  <si>
    <t>fólie pro malířské potřeby zakrývacÍ</t>
  </si>
  <si>
    <t>-1371513615</t>
  </si>
  <si>
    <t>fólie zakrývací</t>
  </si>
  <si>
    <t>M_ZP*1,10</t>
  </si>
  <si>
    <t>127</t>
  </si>
  <si>
    <t>784171111</t>
  </si>
  <si>
    <t>Zakrytí nemalovaných ploch (materiál ve specifikaci) včetně pozdějšího odkrytí svislých ploch např. stěn, oken, dveří v místnostech výšky do 3,80</t>
  </si>
  <si>
    <t>56947867</t>
  </si>
  <si>
    <t>128</t>
  </si>
  <si>
    <t>1934818169</t>
  </si>
  <si>
    <t>M_ZS*1,10</t>
  </si>
  <si>
    <t>129</t>
  </si>
  <si>
    <t>784181121</t>
  </si>
  <si>
    <t>Penetrace podkladu jednonásobná hloubková v místnostech výšky do 3,80 m</t>
  </si>
  <si>
    <t>1171949474</t>
  </si>
  <si>
    <t>130</t>
  </si>
  <si>
    <t>784191005</t>
  </si>
  <si>
    <t>Čištění vnitřních ploch hrubý úklid po provedení malířských prací omytím dveří nebo vrat</t>
  </si>
  <si>
    <t>-967426454</t>
  </si>
  <si>
    <t>Čistění ploch</t>
  </si>
  <si>
    <t>131</t>
  </si>
  <si>
    <t>784191007</t>
  </si>
  <si>
    <t>Čištění vnitřních ploch hrubý úklid po provedení malířských prací omytím podlah</t>
  </si>
  <si>
    <t>-1117330610</t>
  </si>
  <si>
    <t>Čištění ploch</t>
  </si>
  <si>
    <t>132</t>
  </si>
  <si>
    <t>784211101</t>
  </si>
  <si>
    <t>Malby z malířských směsí otěruvzdorných za mokra dvojnásobné, bílé za mokra otěruvzdorné výborně v místnostech výšky do 3,80 m</t>
  </si>
  <si>
    <t>-120717307</t>
  </si>
  <si>
    <t>133</t>
  </si>
  <si>
    <t>-591194282</t>
  </si>
  <si>
    <t>Malby - stropy</t>
  </si>
  <si>
    <t>VP - Vícepráce</t>
  </si>
  <si>
    <t>PN</t>
  </si>
  <si>
    <t>V_PE</t>
  </si>
  <si>
    <t>Výtlak PE 40</t>
  </si>
  <si>
    <t>17,4</t>
  </si>
  <si>
    <t>p1</t>
  </si>
  <si>
    <t>pažení</t>
  </si>
  <si>
    <t>83,08</t>
  </si>
  <si>
    <t>v1</t>
  </si>
  <si>
    <t>výkopy</t>
  </si>
  <si>
    <t>39,121</t>
  </si>
  <si>
    <t>o1</t>
  </si>
  <si>
    <t>obsyp potrubí</t>
  </si>
  <si>
    <t>9,03</t>
  </si>
  <si>
    <t>o2</t>
  </si>
  <si>
    <t>ornice</t>
  </si>
  <si>
    <t>SO 02 - Trubní propojení</t>
  </si>
  <si>
    <t>v2</t>
  </si>
  <si>
    <t>výkop šachta</t>
  </si>
  <si>
    <t>3,6</t>
  </si>
  <si>
    <t>115101201</t>
  </si>
  <si>
    <t>Čerpání vody na dopravní výšku do 10 m průměrný přítok do 500 l/min</t>
  </si>
  <si>
    <t>hod</t>
  </si>
  <si>
    <t>1495448004</t>
  </si>
  <si>
    <t>10*24</t>
  </si>
  <si>
    <t>115101301</t>
  </si>
  <si>
    <t>Pohotovost čerpací soupravy pro dopravní výšku do 10 m přítok do 500 l/min</t>
  </si>
  <si>
    <t>den</t>
  </si>
  <si>
    <t>1140862343</t>
  </si>
  <si>
    <t>119001421</t>
  </si>
  <si>
    <t>Dočasné zajištění kabelů a kabelových tratí ze 3 volně ložených kabelů</t>
  </si>
  <si>
    <t>1595397545</t>
  </si>
  <si>
    <t>předpoklad</t>
  </si>
  <si>
    <t>119003131</t>
  </si>
  <si>
    <t>Výstražná páska pro zabezpečení výkopu zřízení</t>
  </si>
  <si>
    <t>-649568791</t>
  </si>
  <si>
    <t>(V_PE+2,0+2,0)*2</t>
  </si>
  <si>
    <t>119003132</t>
  </si>
  <si>
    <t>Výstražná páska pro zabezpečení výkopu odstranění</t>
  </si>
  <si>
    <t>1010906992</t>
  </si>
  <si>
    <t>119004111</t>
  </si>
  <si>
    <t>Bezpečný vstup nebo výstup z výkopu pomocí žebříku zřízení</t>
  </si>
  <si>
    <t>196218467</t>
  </si>
  <si>
    <t>119004112</t>
  </si>
  <si>
    <t>Bezpečný vstup nebo výstup z výkopu pomocí žebříku odstranění</t>
  </si>
  <si>
    <t>-1188299851</t>
  </si>
  <si>
    <t>Sejmutí ornice s přemístěním na vzdálenost do 100 m</t>
  </si>
  <si>
    <t>623280590</t>
  </si>
  <si>
    <t>18*2,5*0,2</t>
  </si>
  <si>
    <t>130001101</t>
  </si>
  <si>
    <t>Příplatek za ztížení vykopávky v blízkosti podzemního vedení</t>
  </si>
  <si>
    <t>-1939985921</t>
  </si>
  <si>
    <t>132312201</t>
  </si>
  <si>
    <t>Hloubení rýh š přes 600 do 2000 mm ručním nebo pneum nářadím v soudržných horninách tř. 4</t>
  </si>
  <si>
    <t>541982774</t>
  </si>
  <si>
    <t>výtlačné potrubí PE</t>
  </si>
  <si>
    <t>f1</t>
  </si>
  <si>
    <t>17,4*0,9*(2,02+2,21)/2</t>
  </si>
  <si>
    <t>výtlak PE 32 do stávající kanalizace + odvodnění nové šachty</t>
  </si>
  <si>
    <t>2,0*1,2*2,5</t>
  </si>
  <si>
    <t>132312209</t>
  </si>
  <si>
    <t>Příplatek za lepivost u hloubení rýh š do 2000 mm ručním nebo pneum nářadím v hornině tř. 4</t>
  </si>
  <si>
    <t>-146393303</t>
  </si>
  <si>
    <t>133201101</t>
  </si>
  <si>
    <t>Hloubení šachet v hornině tř. 3 objemu do 100 m3</t>
  </si>
  <si>
    <t>1765320995</t>
  </si>
  <si>
    <t>1,2*1,2*2,5</t>
  </si>
  <si>
    <t>133201109</t>
  </si>
  <si>
    <t>Příplatek za lepivost u hloubení šachet v hornině tř. 3</t>
  </si>
  <si>
    <t>689820029</t>
  </si>
  <si>
    <t>151101102</t>
  </si>
  <si>
    <t>Zřízení příložného pažení a rozepření stěn rýh hl do 4 m</t>
  </si>
  <si>
    <t>-89586007</t>
  </si>
  <si>
    <t>V_PE*2,1*2</t>
  </si>
  <si>
    <t>2,0*2,5*2</t>
  </si>
  <si>
    <t>151101112</t>
  </si>
  <si>
    <t>Odstranění příložného pažení a rozepření stěn rýh hl do 4 m</t>
  </si>
  <si>
    <t>1359742770</t>
  </si>
  <si>
    <t>Svislé přemístění výkopku z horniny tř. 1 až 4 hl výkopu do 2,5 m</t>
  </si>
  <si>
    <t>-1517827633</t>
  </si>
  <si>
    <t>v1+v2</t>
  </si>
  <si>
    <t>Vodorovné přemístění do 500 m výkopku/sypaniny z horniny tř. 1 až 4</t>
  </si>
  <si>
    <t>-1792225686</t>
  </si>
  <si>
    <t>167101101</t>
  </si>
  <si>
    <t>Nakládání výkopku z hornin tř. 1 až 4 do 100 m3</t>
  </si>
  <si>
    <t>-165205627</t>
  </si>
  <si>
    <t>-1686362593</t>
  </si>
  <si>
    <t>Zásyp jam, šachet rýh nebo kolem objektů sypaninou se zhutněním</t>
  </si>
  <si>
    <t>-155038895</t>
  </si>
  <si>
    <t>V_PE*0,9*(2,115-0,65)</t>
  </si>
  <si>
    <t>2,0*1,2*(2,5-0,65)</t>
  </si>
  <si>
    <t>v2-3,1416*0,5*0,5*2,0</t>
  </si>
  <si>
    <t>58331200</t>
  </si>
  <si>
    <t>štěrkopísek netříděný zásypový materiál</t>
  </si>
  <si>
    <t>1161431841</t>
  </si>
  <si>
    <t>175102101</t>
  </si>
  <si>
    <t>Obsypání potrubí při překopech inž sítí ručně objem do 10 m3 z hor tř. 1 až 4</t>
  </si>
  <si>
    <t>390368572</t>
  </si>
  <si>
    <t>V_PE*0,9*0,5</t>
  </si>
  <si>
    <t>2,0*1,2*0,5</t>
  </si>
  <si>
    <t>1959746999</t>
  </si>
  <si>
    <t>175102109</t>
  </si>
  <si>
    <t>Příplatek k obsypání potrubí při překopech inž sítí objemu do 10 m3 za prohození sypaniny sítem</t>
  </si>
  <si>
    <t>1418641641</t>
  </si>
  <si>
    <t>Rozprostření ornice tl vrstvy do 200 mm pl do 500 m2 v rovině nebo ve svahu do 1:5</t>
  </si>
  <si>
    <t>-144811690</t>
  </si>
  <si>
    <t>18*2,5+4,0*5,0</t>
  </si>
  <si>
    <t>181411131</t>
  </si>
  <si>
    <t>Založení parkového trávníku výsevem plochy do 1000 m2 v rovině a ve svahu do 1:5</t>
  </si>
  <si>
    <t>-217615218</t>
  </si>
  <si>
    <t>00572410</t>
  </si>
  <si>
    <t>osivo směs travní parková</t>
  </si>
  <si>
    <t>156034604</t>
  </si>
  <si>
    <t>451573111</t>
  </si>
  <si>
    <t>Lože pod potrubí otevřený výkop ze štěrkopísku</t>
  </si>
  <si>
    <t>-1880248960</t>
  </si>
  <si>
    <t>V_PE*0,9*0,15</t>
  </si>
  <si>
    <t>2,0*1,2*0,15</t>
  </si>
  <si>
    <t>871161141</t>
  </si>
  <si>
    <t>Montáž potrubí z PE100 SDR 11 otevřený výkop svařovaných na tupo D 32 x 3,0 mm</t>
  </si>
  <si>
    <t>-878110418</t>
  </si>
  <si>
    <t>28613595</t>
  </si>
  <si>
    <t>potrubí dvouvrstvé PE100 s 10% signalizační vrstvou SDR 11 32x3,0 dl 12m</t>
  </si>
  <si>
    <t>1134812921</t>
  </si>
  <si>
    <t>871171141</t>
  </si>
  <si>
    <t>Montáž potrubí z PE100 SDR 11 otevřený výkop svařovaných na tupo D 40 x 3,7 mm</t>
  </si>
  <si>
    <t>784155629</t>
  </si>
  <si>
    <t>28613596</t>
  </si>
  <si>
    <t>potrubí dvouvrstvé PE100 s 10% signalizační vrstvou SDR 11 40x3,7 dl 12m</t>
  </si>
  <si>
    <t>-1604124052</t>
  </si>
  <si>
    <t>877265211</t>
  </si>
  <si>
    <t>Montáž tvarovek z tvrdého PVC-systém KG nebo z polypropylenu-systém KG 2000 jednoosé DN 110</t>
  </si>
  <si>
    <t>-422269191</t>
  </si>
  <si>
    <t>28614091</t>
  </si>
  <si>
    <t>trubka kanalizační PP třívrstvá zvukově izolující DN 110x2000 mm</t>
  </si>
  <si>
    <t>1563707366</t>
  </si>
  <si>
    <t>892241111</t>
  </si>
  <si>
    <t>Tlaková zkouška vodou potrubí do 80</t>
  </si>
  <si>
    <t>-780533786</t>
  </si>
  <si>
    <t>V_PE+2,0+2,0</t>
  </si>
  <si>
    <t>892273122</t>
  </si>
  <si>
    <t>Proplach a dezinfekce vodovodního potrubí DN od 80 do 125</t>
  </si>
  <si>
    <t>-728610312</t>
  </si>
  <si>
    <t>892372111</t>
  </si>
  <si>
    <t>Zabezpečení konců potrubí DN do 300 při tlakových zkouškách vodou</t>
  </si>
  <si>
    <t>1919473400</t>
  </si>
  <si>
    <t>894221115A</t>
  </si>
  <si>
    <t>Šachty kanalizační z bet se zvýš nároky C 25/30 na stokách kruhových DN 800 nebo 900 dno bet C 25/30, kompletní provedení šachty</t>
  </si>
  <si>
    <t>1735632896</t>
  </si>
  <si>
    <t>899103112</t>
  </si>
  <si>
    <t>Osazení poklopů litinových nebo ocelových včetně rámů pro třídu zatížení B125, C250</t>
  </si>
  <si>
    <t>-834270487</t>
  </si>
  <si>
    <t>28661933</t>
  </si>
  <si>
    <t>poklop šachtový litinový dno DN 600 pro třídu zatížení B125</t>
  </si>
  <si>
    <t>210472362</t>
  </si>
  <si>
    <t>899721111</t>
  </si>
  <si>
    <t>Signalizační vodič DN do 150 mm na potrubí</t>
  </si>
  <si>
    <t>-200420471</t>
  </si>
  <si>
    <t>935113211</t>
  </si>
  <si>
    <t>Osazení odvodňovacího betonového žlabu s krycím roštem šířky do 200 mm</t>
  </si>
  <si>
    <t>-1728998205</t>
  </si>
  <si>
    <t>59213001</t>
  </si>
  <si>
    <t>žlab kabelový betonový 100 x 18,5/10 x 10 cm</t>
  </si>
  <si>
    <t>595891041</t>
  </si>
  <si>
    <t>59213345</t>
  </si>
  <si>
    <t>poklop kabelového žlabu betonový 50x23x4 cm</t>
  </si>
  <si>
    <t>74835949</t>
  </si>
  <si>
    <t>998276101</t>
  </si>
  <si>
    <t>Přesun hmot pro trubní vedení z trub z plastických hmot otevřený výkop</t>
  </si>
  <si>
    <t>-265101198</t>
  </si>
  <si>
    <t>47,5</t>
  </si>
  <si>
    <t>SO 03 - Přístupová komunikace</t>
  </si>
  <si>
    <t xml:space="preserve">      56 - Podkladní vrstvy komunikací, letišť a ploch</t>
  </si>
  <si>
    <t xml:space="preserve">      57 - Kryty pozemních komunikací letišť a ploch z kameniva nebo živičné</t>
  </si>
  <si>
    <t>113152112</t>
  </si>
  <si>
    <t>Odstranění podkladů zpevněných ploch s přemístěním na skládku na vzdálenost do 20 m nebo s naložením na dopravní prostředek z kameniva drceného</t>
  </si>
  <si>
    <t>-368583466</t>
  </si>
  <si>
    <t>Odstranění podkladů</t>
  </si>
  <si>
    <t>PŘÍSTUPOVÁ KOMUNINAKCE</t>
  </si>
  <si>
    <t>125,00*0,20</t>
  </si>
  <si>
    <t>-1926803089</t>
  </si>
  <si>
    <t>125,00*0,38</t>
  </si>
  <si>
    <t>1561211528</t>
  </si>
  <si>
    <t>1788953887</t>
  </si>
  <si>
    <t>1777947734</t>
  </si>
  <si>
    <t>564231111</t>
  </si>
  <si>
    <t>Podklad nebo podsyp ze štěrkopísku ŠP s rozprostřením, vlhčením a zhutněním, po zhutnění tl. 100 mm</t>
  </si>
  <si>
    <t>371741527</t>
  </si>
  <si>
    <t>Podklad ze ŠP</t>
  </si>
  <si>
    <t>125,00</t>
  </si>
  <si>
    <t>564661111</t>
  </si>
  <si>
    <t>Podklad z kameniva hrubého drceného vel. 63-125 mm, s rozprostřením a zhutněním, po zhutnění tl. 200 mm</t>
  </si>
  <si>
    <t>265909027</t>
  </si>
  <si>
    <t>Podklad z kameniva</t>
  </si>
  <si>
    <t>564751114</t>
  </si>
  <si>
    <t>Podklad nebo kryt z kameniva hrubého drceného vel. 32-63 mm s rozprostřením a zhutněním, po zhutnění tl. 180 mm</t>
  </si>
  <si>
    <t>-286960962</t>
  </si>
  <si>
    <t>564831111</t>
  </si>
  <si>
    <t>Podklad ze štěrkodrti ŠD s rozprostřením a zhutněním, po zhutnění tl. 100 mm</t>
  </si>
  <si>
    <t>-1869813641</t>
  </si>
  <si>
    <t>Podklad ze ŠD</t>
  </si>
  <si>
    <t>571904111</t>
  </si>
  <si>
    <t>Posyp podkladu nebo krytu s rozprostřením a zhutněním kamenivem drceným nebo těženým, v množství přes 15 do 20 kg/m2</t>
  </si>
  <si>
    <t>1453581882</t>
  </si>
  <si>
    <t>Posyp</t>
  </si>
  <si>
    <t>919726123</t>
  </si>
  <si>
    <t>Geotextilie netkaná pro ochranu, separaci nebo filtraci měrná hmotnost přes 300 do 500 g/m2</t>
  </si>
  <si>
    <t>930067217</t>
  </si>
  <si>
    <t>998225111</t>
  </si>
  <si>
    <t>Přesun hmot pro komunikace s krytem z kameniva, monolitickým betonovým nebo živičným dopravní vzdálenost do 200 m jakékoliv délky objektu</t>
  </si>
  <si>
    <t>-1792600486</t>
  </si>
  <si>
    <t>SO 04 - Oplocení zdroje vody</t>
  </si>
  <si>
    <t xml:space="preserve">      33 - Sloupy a pilíře, rámové konstrukce</t>
  </si>
  <si>
    <t xml:space="preserve">      96 - Bourání konstrukcí</t>
  </si>
  <si>
    <t xml:space="preserve">    997 - Přesun sutě</t>
  </si>
  <si>
    <t>338121125</t>
  </si>
  <si>
    <t>Osazování sloupků a vzpěr plotových železobetonových se zabetonováním patky betonem tř. B 7,5, o objemu přes 0,15 do 0,20 m3</t>
  </si>
  <si>
    <t>754601886</t>
  </si>
  <si>
    <t>Osazování sloupků</t>
  </si>
  <si>
    <t>OPLOCENÍ</t>
  </si>
  <si>
    <t>592310431</t>
  </si>
  <si>
    <t>sloupek betonový plotový</t>
  </si>
  <si>
    <t>1763840</t>
  </si>
  <si>
    <t>348101110</t>
  </si>
  <si>
    <t>Montáž vrat a vrátek k oplocení na sloupky zděné nebo betonové, plochy jednotlivě do 2 m2</t>
  </si>
  <si>
    <t>-1103029957</t>
  </si>
  <si>
    <t>553423201</t>
  </si>
  <si>
    <t>branka vchodová</t>
  </si>
  <si>
    <t>1142207838</t>
  </si>
  <si>
    <t>348101130</t>
  </si>
  <si>
    <t>Montáž vrat a vrátek k oplocení na sloupky zděné nebo betonové, plochy jednotlivě přes 4 do 6 m2</t>
  </si>
  <si>
    <t>-1050039948</t>
  </si>
  <si>
    <t>553423411</t>
  </si>
  <si>
    <t>brána vjezdová</t>
  </si>
  <si>
    <t>1866942765</t>
  </si>
  <si>
    <t>348501212</t>
  </si>
  <si>
    <t>Montáž dřevěného oplocení na sloupky v osové vzdálenosti do 4 m výšky přes 1 do 2 m z latí</t>
  </si>
  <si>
    <t>339834489</t>
  </si>
  <si>
    <t>Montáž oplocení</t>
  </si>
  <si>
    <t>966003814</t>
  </si>
  <si>
    <t>Rozebrání dřevěného oplocení se sloupky osové vzdálenosti do 4,00 m, výšky do 2,50 m, osazených do hloubky 1,00 m s příčníky a betonovými sloupky z prken a latí</t>
  </si>
  <si>
    <t>789712784</t>
  </si>
  <si>
    <t>Rozebrnání oplocení</t>
  </si>
  <si>
    <t>966052121</t>
  </si>
  <si>
    <t>Bourání plotových sloupků a vzpěr železobetonových výšky do 2,5 m s betonovou patkou</t>
  </si>
  <si>
    <t>2043331613</t>
  </si>
  <si>
    <t>997013501</t>
  </si>
  <si>
    <t>Odvoz suti a vybouraných hmot na skládku nebo meziskládku se složením, na vzdálenost do 1 km</t>
  </si>
  <si>
    <t>-1422417902</t>
  </si>
  <si>
    <t>997013509</t>
  </si>
  <si>
    <t>Odvoz suti a vybouraných hmot na skládku nebo meziskládku se složením, na vzdálenost Příplatek k ceně za každý další i započatý 1 km přes 1 km</t>
  </si>
  <si>
    <t>2132961306</t>
  </si>
  <si>
    <t>Příplatek k odvozu</t>
  </si>
  <si>
    <t>(spotřeba: 20 km)</t>
  </si>
  <si>
    <t>Odvoz suti</t>
  </si>
  <si>
    <t>1,384*20,00</t>
  </si>
  <si>
    <t>997013831</t>
  </si>
  <si>
    <t>Poplatek za uložení stavebního odpadu na skládce (skládkovné) směsného</t>
  </si>
  <si>
    <t>1810733439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</si>
  <si>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</si>
  <si>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</si>
  <si>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7154885</t>
  </si>
  <si>
    <t>VYZ_VEN</t>
  </si>
  <si>
    <t>OM_S_OTL</t>
  </si>
  <si>
    <t>122,92</t>
  </si>
  <si>
    <t>OM_S_OH</t>
  </si>
  <si>
    <t>173,846</t>
  </si>
  <si>
    <t>SO 05 - Úprava přízemí vodojemu</t>
  </si>
  <si>
    <t>SDK_PODHL</t>
  </si>
  <si>
    <t>9,5</t>
  </si>
  <si>
    <t>PP_PVC</t>
  </si>
  <si>
    <t>5,1</t>
  </si>
  <si>
    <t>PP_PVC_S</t>
  </si>
  <si>
    <t>8,517</t>
  </si>
  <si>
    <t xml:space="preserve">    766D - Konstrukce truhlářské - dveře dřevěné</t>
  </si>
  <si>
    <t xml:space="preserve">    776 - Podlahy povlakové</t>
  </si>
  <si>
    <t>317168111</t>
  </si>
  <si>
    <t>Překlady keramické ploché osazené do maltového lože, výšky překladu 7,1 cm šířky 11,5 cm, délky 100 cm</t>
  </si>
  <si>
    <t>-1218704623</t>
  </si>
  <si>
    <t>317168112</t>
  </si>
  <si>
    <t>Překlady keramické ploché osazené do maltového lože, výšky překladu 7,1 cm šířky 11,5 cm, délky 125 cm</t>
  </si>
  <si>
    <t>-1812941918</t>
  </si>
  <si>
    <t>342248112</t>
  </si>
  <si>
    <t>Příčky jednoduché z cihel děrovaných spojených na pero a drážku klasických na maltu MVC, pevnost cihel P 10, tl. příčky 115 mm</t>
  </si>
  <si>
    <t>-1074917666</t>
  </si>
  <si>
    <t>Příčky</t>
  </si>
  <si>
    <t>VODOJEM</t>
  </si>
  <si>
    <t>(1,50*3+3,50)*3,70</t>
  </si>
  <si>
    <t>-(0,60*1,97+0,70*1,97+0,80*1,97)</t>
  </si>
  <si>
    <t>342291131</t>
  </si>
  <si>
    <t>Ukotvení příček plochými kotvami, do konstrukce betonové</t>
  </si>
  <si>
    <t>1371969558</t>
  </si>
  <si>
    <t>Ukotvení příček</t>
  </si>
  <si>
    <t>3,70*3</t>
  </si>
  <si>
    <t>-882010591</t>
  </si>
  <si>
    <t>(1,50*3+3,50)*0,20*0,12+(1,50*3+3,50)*0,25*0,12</t>
  </si>
  <si>
    <t>984751532</t>
  </si>
  <si>
    <t>(1,50*3+3,50)*0,50*4</t>
  </si>
  <si>
    <t>-1109729531</t>
  </si>
  <si>
    <t>417361821</t>
  </si>
  <si>
    <t>Výztuž ztužujících pásů a věnců z betonářské oceli 10 505 (R) nebo BSt 500</t>
  </si>
  <si>
    <t>-568681871</t>
  </si>
  <si>
    <t>Výztuž věnců</t>
  </si>
  <si>
    <t>(spotřeba: 30 kg)</t>
  </si>
  <si>
    <t>30,00</t>
  </si>
  <si>
    <t>VYZ_VEN*0,001</t>
  </si>
  <si>
    <t>611181001</t>
  </si>
  <si>
    <t>Sádrová stěrka vnitřních povrchů tloušťky do 3 mm bez penetrace, včetně následného přebroušení vodorovných konstrukcí stropů rovných</t>
  </si>
  <si>
    <t>-360459576</t>
  </si>
  <si>
    <t>Sádrová stěrka</t>
  </si>
  <si>
    <t>9,50</t>
  </si>
  <si>
    <t>612125101</t>
  </si>
  <si>
    <t>Vyplnění spár vnitřních povrchů z cihel, cementovou maltou stěn</t>
  </si>
  <si>
    <t>-174129903</t>
  </si>
  <si>
    <t>Vyplnění spár</t>
  </si>
  <si>
    <t>Otlučení omítek</t>
  </si>
  <si>
    <t>612131101</t>
  </si>
  <si>
    <t>Podkladní a spojovací vrstva vnitřních omítaných ploch cementový postřik nanášený ručně celoplošně stěn</t>
  </si>
  <si>
    <t>793820139</t>
  </si>
  <si>
    <t>Cementový postřik</t>
  </si>
  <si>
    <t>-230471611</t>
  </si>
  <si>
    <t>Omítka hrubá</t>
  </si>
  <si>
    <t>612135001</t>
  </si>
  <si>
    <t>Vyrovnání nerovností podkladu vnitřních omítaných ploch maltou, tloušťky do 10 mm vápenocementovou stěn</t>
  </si>
  <si>
    <t>988078158</t>
  </si>
  <si>
    <t>-299386847</t>
  </si>
  <si>
    <t>612321111</t>
  </si>
  <si>
    <t>Omítka vápenocementová vnitřních ploch nanášená ručně jednovrstvá, tloušťky do 10 mm hrubá zatřená svislých konstrukcí stěn</t>
  </si>
  <si>
    <t>1734338593</t>
  </si>
  <si>
    <t>(1,50*3+3,50)*3,70*2</t>
  </si>
  <si>
    <t>-(0,60*1,97+0,70*1,97+0,80*1,97)*2</t>
  </si>
  <si>
    <t>270412623</t>
  </si>
  <si>
    <t>- 1. PP:</t>
  </si>
  <si>
    <t>14,50</t>
  </si>
  <si>
    <t>-381808803</t>
  </si>
  <si>
    <t>1,10+2,10*2+0,60+1,97*2+0,70+1,97*2+0,80+1,97*2</t>
  </si>
  <si>
    <t>0,60*6+1,15*6</t>
  </si>
  <si>
    <t>985111111</t>
  </si>
  <si>
    <t>Otlučení nebo odsekání vrstev omítek stěn</t>
  </si>
  <si>
    <t>722832645</t>
  </si>
  <si>
    <t>16,50*2,46</t>
  </si>
  <si>
    <t>16,50*5,00</t>
  </si>
  <si>
    <t>-(1,10*2,10)</t>
  </si>
  <si>
    <t>-(0,60*1,15*3)</t>
  </si>
  <si>
    <t>- 1. NP - oostění, nadpraží:</t>
  </si>
  <si>
    <t>+(0,20*1,10+0,20*2,10*2+0,30*0,60*6+0,30*1,15*6)</t>
  </si>
  <si>
    <t>1719614492</t>
  </si>
  <si>
    <t>Vyčištění objektů</t>
  </si>
  <si>
    <t>141620390</t>
  </si>
  <si>
    <t>-2028667911</t>
  </si>
  <si>
    <t>8,140*20,00</t>
  </si>
  <si>
    <t>-1203683220</t>
  </si>
  <si>
    <t>1132784550</t>
  </si>
  <si>
    <t>1997516764</t>
  </si>
  <si>
    <t>763131452</t>
  </si>
  <si>
    <t>Podhled ze sádrokartonových desek dvouvrstvá zavěšená spodní konstrukce z ocelových profilů CD, UD jednoduše opláštěná deskou impregnovanou H2, tl. 12,5 mm, TI tl. 100 mm</t>
  </si>
  <si>
    <t>-354677123</t>
  </si>
  <si>
    <t>763135602</t>
  </si>
  <si>
    <t>Montáž sádrokartonového podhledu desek děrovaných se spárami tmelenými</t>
  </si>
  <si>
    <t>1231453614</t>
  </si>
  <si>
    <t>Montáž desek</t>
  </si>
  <si>
    <t>590300221</t>
  </si>
  <si>
    <t>deska sádrokartonová tl.18,0 mm</t>
  </si>
  <si>
    <t>931098510</t>
  </si>
  <si>
    <t>deska SDK</t>
  </si>
  <si>
    <t>SDK_PODHL*1,05</t>
  </si>
  <si>
    <t>998763302</t>
  </si>
  <si>
    <t>Přesun hmot pro konstrukce montované z desek sádrokartonových, sádrovláknitých, cementovláknitých nebo cementových stanovený z hmotnosti přesunovaného materiálu vodorovná dopravní vzdálenost do 50 m v objektech výšky přes 6 do 12 m</t>
  </si>
  <si>
    <t>-874806195</t>
  </si>
  <si>
    <t>D01</t>
  </si>
  <si>
    <t>Dveře vnitřní 600 x 1970 mm vhodné do vlhkého prostředí včetně ocelové zárubně, kování, veškeré výroby, vedlejších a pomocných kcí, spojovacích, kotvících materiálů a povrchové úpravy.</t>
  </si>
  <si>
    <t>144664282</t>
  </si>
  <si>
    <t>D02</t>
  </si>
  <si>
    <t>Dveře vnitřní 700 x 1970 mm vhodné do vlhkého prostředí včetně ocelové zárubně, kování, veškeré výroby, vedlejších a pomocných kcí, spojovacích, kotvících materiálů a povrchové úpravy.</t>
  </si>
  <si>
    <t>-1680206158</t>
  </si>
  <si>
    <t>D03</t>
  </si>
  <si>
    <t>Dveře vnitřní 800 x 1970 mm vhodné do vlhkého prostředí včetně ocelové zárubně, kování, veškeré výroby, vedlejších a pomocných kcí, spojovacích, kotvících materiálů a povrchové úpravy.</t>
  </si>
  <si>
    <t>1204811068</t>
  </si>
  <si>
    <t>76700001R</t>
  </si>
  <si>
    <t>Nové ocelového schodiště včetně zábradlí, veškeré výroby, vedlejších a pomocných kcí, spojovacích, kotvících materiálů a povrchové úpravy.</t>
  </si>
  <si>
    <t>-1787149793</t>
  </si>
  <si>
    <t>767161823</t>
  </si>
  <si>
    <t>Demontáž zábradlí schodišťového nerozebíratelný spoj hmotnosti 1 m zábradlí do 20 kg</t>
  </si>
  <si>
    <t>-328774231</t>
  </si>
  <si>
    <t>Demontáž zábradlí</t>
  </si>
  <si>
    <t>6,00</t>
  </si>
  <si>
    <t>767996703</t>
  </si>
  <si>
    <t>Demontáž ostatních zámečnických konstrukcí o hmotnosti jednotlivých dílů řezáním přes 100 do 250 kg</t>
  </si>
  <si>
    <t>-1135851046</t>
  </si>
  <si>
    <t>Demontáž schodiště</t>
  </si>
  <si>
    <t>776111115</t>
  </si>
  <si>
    <t>Příprava podkladu broušení podlah stávajícího podkladu před litím stěrky</t>
  </si>
  <si>
    <t>780208044</t>
  </si>
  <si>
    <t>Broušení</t>
  </si>
  <si>
    <t>Podlahy povlakové</t>
  </si>
  <si>
    <t>776111311</t>
  </si>
  <si>
    <t>Příprava podkladu vysátí podlah</t>
  </si>
  <si>
    <t>-1731952073</t>
  </si>
  <si>
    <t>Vysátí</t>
  </si>
  <si>
    <t>776121111</t>
  </si>
  <si>
    <t>Příprava podkladu penetrace vodou ředitelná na savý podklad (válečkováním) ředěná v poměru 1:3 podlah</t>
  </si>
  <si>
    <t>-1110469436</t>
  </si>
  <si>
    <t>776141111</t>
  </si>
  <si>
    <t>Příprava podkladu vyrovnání samonivelační stěrkou podlah min.pevnosti 20 MPa, tloušťky do 3 mm</t>
  </si>
  <si>
    <t>-240686949</t>
  </si>
  <si>
    <t>5,10</t>
  </si>
  <si>
    <t>776222111</t>
  </si>
  <si>
    <t>Montáž podlahovin z PVC lepením 2-složkovým lepidlem (do vlhkých prostor) z pásů</t>
  </si>
  <si>
    <t>1838941412</t>
  </si>
  <si>
    <t>284110001</t>
  </si>
  <si>
    <t>PVC</t>
  </si>
  <si>
    <t>-1521171399</t>
  </si>
  <si>
    <t>PP_PVC*1,10</t>
  </si>
  <si>
    <t>776411112</t>
  </si>
  <si>
    <t>Montáž soklíků lepením obvodových, výšky přes 80 do 100 mm</t>
  </si>
  <si>
    <t>1218279920</t>
  </si>
  <si>
    <t>2,00+3,00+5,00</t>
  </si>
  <si>
    <t>283421601</t>
  </si>
  <si>
    <t>sokl vytahovaný</t>
  </si>
  <si>
    <t>-1410327572</t>
  </si>
  <si>
    <t>PP_PVC_S*1,10</t>
  </si>
  <si>
    <t>998776102</t>
  </si>
  <si>
    <t>Přesun hmot pro podlahy povlakové stanovený z hmotnosti přesunovaného materiálu vodorovná dopravní vzdálenost do 50 m v objektech výšky přes 6 do 12 m</t>
  </si>
  <si>
    <t>-1963506929</t>
  </si>
  <si>
    <t>-414774939</t>
  </si>
  <si>
    <t>233945062</t>
  </si>
  <si>
    <t>fólie pro malířské potřeby zakrývací</t>
  </si>
  <si>
    <t>-260430217</t>
  </si>
  <si>
    <t>-323522812</t>
  </si>
  <si>
    <t>1,10*2,10+0,60*1,97+0,70*1,97+0,80*1,97</t>
  </si>
  <si>
    <t>0,60*1,15*3</t>
  </si>
  <si>
    <t>-1213784645</t>
  </si>
  <si>
    <t>-763864691</t>
  </si>
  <si>
    <t>-336830813</t>
  </si>
  <si>
    <t>-2968584</t>
  </si>
  <si>
    <t>-1115580815</t>
  </si>
  <si>
    <t>16,50*5,00+(1,50*3+3,50)*3,70*2</t>
  </si>
  <si>
    <t>-(1,10*2,10+(0,60*1,97+0,70*1,97+0,80*1,97)*2)</t>
  </si>
  <si>
    <t>-429495393</t>
  </si>
  <si>
    <t>9,50*2</t>
  </si>
  <si>
    <t>SO 06 - Technologie</t>
  </si>
  <si>
    <t>PSV - PSV</t>
  </si>
  <si>
    <t xml:space="preserve">    PS 01 - Technologické vystrojení</t>
  </si>
  <si>
    <t>M - M</t>
  </si>
  <si>
    <t xml:space="preserve">    PS 01.3 - Ostatní</t>
  </si>
  <si>
    <t>857241131</t>
  </si>
  <si>
    <t>Montáž litinových tvarovek jednoosých hrdlových otevřený výkop s integrovaným těsněním DN 80</t>
  </si>
  <si>
    <t>1276153806</t>
  </si>
  <si>
    <t>55254047</t>
  </si>
  <si>
    <t>koleno 90° s patkou přírubové litinové vodovodní N-kus PN 10/40 DN 80</t>
  </si>
  <si>
    <t>-47251733</t>
  </si>
  <si>
    <t>55253811</t>
  </si>
  <si>
    <t>tvarovka hrdlová s hrdlovou odbočkou z tvárné litiny,práškový epoxid tl 250µm MMB-kus DN 80/80</t>
  </si>
  <si>
    <t>148759379</t>
  </si>
  <si>
    <t>55251656</t>
  </si>
  <si>
    <t>příruba litinová úsporná PN16 pro vodovodní litinové potrubí 80/98mm</t>
  </si>
  <si>
    <t>-1000769468</t>
  </si>
  <si>
    <t>981008000016</t>
  </si>
  <si>
    <t>MEZIKUS MONTÁŽNÍ 80</t>
  </si>
  <si>
    <t>KS</t>
  </si>
  <si>
    <t>2099493876</t>
  </si>
  <si>
    <t>850008020016</t>
  </si>
  <si>
    <t>TVAROVKA FF KUS 80/200</t>
  </si>
  <si>
    <t>-1191428807</t>
  </si>
  <si>
    <t>850008040016</t>
  </si>
  <si>
    <t>TVAROVKA FF KUS 80/400</t>
  </si>
  <si>
    <t>1203996988</t>
  </si>
  <si>
    <t>550008009016</t>
  </si>
  <si>
    <t>PŘÍRUBA ISO 80/90</t>
  </si>
  <si>
    <t>-771969545</t>
  </si>
  <si>
    <t>810008000116</t>
  </si>
  <si>
    <t>PŘÍRUBA VNITŘNÍ ZÁVIT 80-1"</t>
  </si>
  <si>
    <t>2017010910</t>
  </si>
  <si>
    <t>1310669037</t>
  </si>
  <si>
    <t>1340709369</t>
  </si>
  <si>
    <t>1835375161</t>
  </si>
  <si>
    <t>10,5+5,5</t>
  </si>
  <si>
    <t>-1495104159</t>
  </si>
  <si>
    <t>871211141</t>
  </si>
  <si>
    <t>Montáž potrubí z PE100 SDR 11 otevřený výkop svařovaných na tupo D 63 x 5,8 mm</t>
  </si>
  <si>
    <t>-1657638458</t>
  </si>
  <si>
    <t>28613598</t>
  </si>
  <si>
    <t>potrubí dvouvrstvé PE100 s 10% signalizační vrstvou SDR 11 63x5,8 dl 12m</t>
  </si>
  <si>
    <t>-1624489450</t>
  </si>
  <si>
    <t>877175201</t>
  </si>
  <si>
    <t>Montáž elektrospojek na kanalizačním potrubí z PE trub d 40</t>
  </si>
  <si>
    <t>-2056748873</t>
  </si>
  <si>
    <t>31951275</t>
  </si>
  <si>
    <t>spojka svěrná pro oboustranné svěrné spojení pro PE trubku plast-plast 32 x 32 mm</t>
  </si>
  <si>
    <t>-1364087613</t>
  </si>
  <si>
    <t>877185201</t>
  </si>
  <si>
    <t>Montáž elektrospojek na kanalizačním potrubí z PE trub d 50</t>
  </si>
  <si>
    <t>-1649223769</t>
  </si>
  <si>
    <t>31951277</t>
  </si>
  <si>
    <t>spojka svěrná pro oboustranné svěrné spojení pro PE trubku plast-plast 40 x 40 mm</t>
  </si>
  <si>
    <t>1724483897</t>
  </si>
  <si>
    <t>877241101</t>
  </si>
  <si>
    <t>Montáž elektrospojek na vodovodním potrubí z PE trub d 90</t>
  </si>
  <si>
    <t>1529546486</t>
  </si>
  <si>
    <t>28615974</t>
  </si>
  <si>
    <t>elektrospojka SDR 11 PE 100 PN 16 d 90</t>
  </si>
  <si>
    <t>-1187108572</t>
  </si>
  <si>
    <t>1727785122</t>
  </si>
  <si>
    <t>963162800</t>
  </si>
  <si>
    <t>891181295</t>
  </si>
  <si>
    <t>Příplatek za montáž šoupátek v objektech DN 40 až 1200</t>
  </si>
  <si>
    <t>-1708760385</t>
  </si>
  <si>
    <t>28617233</t>
  </si>
  <si>
    <t>spojka přesuvná kanalizační PP DN 125</t>
  </si>
  <si>
    <t>1763229453</t>
  </si>
  <si>
    <t>-828776138</t>
  </si>
  <si>
    <t>3,5+10,5+30</t>
  </si>
  <si>
    <t>-1581714655</t>
  </si>
  <si>
    <t>-1109745673</t>
  </si>
  <si>
    <t>997221561</t>
  </si>
  <si>
    <t>Vodorovná doprava suti z kusových materiálů do 1 km</t>
  </si>
  <si>
    <t>67476634</t>
  </si>
  <si>
    <t>997221569</t>
  </si>
  <si>
    <t>Příplatek ZKD 1 km u vodorovné dopravy suti z kusových materiálů</t>
  </si>
  <si>
    <t>89334433</t>
  </si>
  <si>
    <t>do 30km</t>
  </si>
  <si>
    <t>0,067*29</t>
  </si>
  <si>
    <t>997221612</t>
  </si>
  <si>
    <t>Nakládání vybouraných hmot na dopravní prostředky pro vodorovnou dopravu</t>
  </si>
  <si>
    <t>890941928</t>
  </si>
  <si>
    <t>998272201</t>
  </si>
  <si>
    <t>Přesun hmot pro trubní vedení z ocelových trub svařovaných otevřený výkop</t>
  </si>
  <si>
    <t>-267389677</t>
  </si>
  <si>
    <t>998272224</t>
  </si>
  <si>
    <t>Příplatek k přesunu hmot pro trubní vedení z ocelových trub svařovaných za zvětšený přesun do 500 m</t>
  </si>
  <si>
    <t>1708245985</t>
  </si>
  <si>
    <t>721140802</t>
  </si>
  <si>
    <t>Demontáž potrubí litinové do DN 100</t>
  </si>
  <si>
    <t>1056754680</t>
  </si>
  <si>
    <t>001</t>
  </si>
  <si>
    <t>Ponorné čerpadlo do vrtu Q=1,0l/s, H=60,0m, 1,5kW, 400V, 3,4A</t>
  </si>
  <si>
    <t>-1012582258</t>
  </si>
  <si>
    <t>002</t>
  </si>
  <si>
    <t>Kalové čerpadlo (jímka v nové šachtě), Q=6,0 m3/hod, H=8,0m, 0,4kW, 400V, 1,9A</t>
  </si>
  <si>
    <t>282728870</t>
  </si>
  <si>
    <t>003</t>
  </si>
  <si>
    <t>Desinfekce vody dávkováním NaClO, zásobní nádrž chloranu sodného, materiál plast,vč.záchytné vany, digitální membránové dávkovací čerpadlo, vstřikovací armatura s ventilem, vč. činidel</t>
  </si>
  <si>
    <t>kpl</t>
  </si>
  <si>
    <t>360512592</t>
  </si>
  <si>
    <t>004</t>
  </si>
  <si>
    <t>Indukční průtokoměr DN 25, oddělené provedení pro vodárenské aplikace, pitná voda bez mechanických nečistot</t>
  </si>
  <si>
    <t>255443301</t>
  </si>
  <si>
    <t>005</t>
  </si>
  <si>
    <t>Indukční průtokoměr DN 80, oddělené provedení pro vodárenské aplikace, pitná voda bez mechanických nečistot</t>
  </si>
  <si>
    <t>78634117</t>
  </si>
  <si>
    <t>Návrh provozního řádu</t>
  </si>
  <si>
    <t>409999946</t>
  </si>
  <si>
    <t>301</t>
  </si>
  <si>
    <t>Komplexní zkoušky, zaškolení obsluhy, uvedení do provozu</t>
  </si>
  <si>
    <t>1309513774</t>
  </si>
  <si>
    <t>3011</t>
  </si>
  <si>
    <t>Dokumentace skutečného provedení stavby</t>
  </si>
  <si>
    <t>1205356298</t>
  </si>
  <si>
    <t>302</t>
  </si>
  <si>
    <t>Vrtání a těsnění prostupů</t>
  </si>
  <si>
    <t>813608472</t>
  </si>
  <si>
    <t>303</t>
  </si>
  <si>
    <t>Spojovací materiál, materiál nerez AISI 304</t>
  </si>
  <si>
    <t>2055191719</t>
  </si>
  <si>
    <t>304</t>
  </si>
  <si>
    <t>Konzoly a stojky pro uchycení potrubních rozvodů, materiál nerez AISI 304, výška 710mm</t>
  </si>
  <si>
    <t>677044132</t>
  </si>
  <si>
    <t>305</t>
  </si>
  <si>
    <t>Montáž technologického vystrojení</t>
  </si>
  <si>
    <t>965918058</t>
  </si>
  <si>
    <t>SO 07 - Elektro + ovládání</t>
  </si>
  <si>
    <t>N00 - Nepojmenované práce</t>
  </si>
  <si>
    <t xml:space="preserve">    N01 - Nepojmenovaný díl</t>
  </si>
  <si>
    <t>9850000</t>
  </si>
  <si>
    <t>Elektro + ovládání - viz. přilložený samostatný soupis prací</t>
  </si>
  <si>
    <t>512</t>
  </si>
  <si>
    <t>-2112781816</t>
  </si>
  <si>
    <t>VRN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</si>
  <si>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</si>
  <si>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</si>
  <si>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</si>
  <si>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</si>
  <si>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011103000</t>
  </si>
  <si>
    <t>Geologický průzkum bez rozlišení</t>
  </si>
  <si>
    <t>1024</t>
  </si>
  <si>
    <t>1683109439</t>
  </si>
  <si>
    <t>013254000</t>
  </si>
  <si>
    <t>1198905783</t>
  </si>
  <si>
    <t>032002000</t>
  </si>
  <si>
    <t>Vybavení staveniště</t>
  </si>
  <si>
    <t>1896923307</t>
  </si>
  <si>
    <t>045002000</t>
  </si>
  <si>
    <t>Kompletační a koordinační činnost</t>
  </si>
  <si>
    <t>…kpl</t>
  </si>
  <si>
    <t>-2077876429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</si>
</sst>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8" fillId="0" borderId="0" xfId="0" applyFont="1" applyAlignment="1">
      <alignment horizontal="left" vertical="center"/>
    </xf>
    <xf numFmtId="0" fontId="0" fillId="0" borderId="0" xfId="0" applyBorder="1" applyProtection="1"/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21" fillId="0" borderId="0" xfId="0" applyFont="1" applyBorder="1" applyAlignment="1" applyProtection="1">
      <alignment horizontal="left" vertical="center"/>
    </xf>
    <xf numFmtId="4" fontId="13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22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3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4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4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9" fillId="0" borderId="22" xfId="0" applyFont="1" applyBorder="1" applyAlignment="1" applyProtection="1">
      <alignment horizontal="center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0" fontId="19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horizontal="right" vertical="center"/>
    </xf>
    <xf numFmtId="4" fontId="27" fillId="0" borderId="0" xfId="0" applyNumberFormat="1" applyFont="1" applyBorder="1" applyAlignment="1" applyProtection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 wrapText="1"/>
    </xf>
    <xf numFmtId="0" fontId="31" fillId="0" borderId="0" xfId="0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2" fillId="0" borderId="14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2" fillId="0" borderId="16" xfId="0" applyNumberFormat="1" applyFont="1" applyBorder="1" applyAlignment="1" applyProtection="1">
      <alignment vertical="center"/>
    </xf>
    <xf numFmtId="4" fontId="32" fillId="0" borderId="17" xfId="0" applyNumberFormat="1" applyFont="1" applyBorder="1" applyAlignment="1" applyProtection="1">
      <alignment vertical="center"/>
    </xf>
    <xf numFmtId="166" fontId="32" fillId="0" borderId="17" xfId="0" applyNumberFormat="1" applyFont="1" applyBorder="1" applyAlignment="1" applyProtection="1">
      <alignment vertical="center"/>
    </xf>
    <xf numFmtId="4" fontId="32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4" fillId="4" borderId="11" xfId="0" applyNumberFormat="1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4" fontId="24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4" fillId="4" borderId="14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4" fontId="24" fillId="0" borderId="15" xfId="0" applyNumberFormat="1" applyFont="1" applyBorder="1" applyAlignment="1" applyProtection="1">
      <alignment vertical="center"/>
    </xf>
    <xf numFmtId="164" fontId="24" fillId="4" borderId="16" xfId="0" applyNumberFormat="1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4" fontId="24" fillId="0" borderId="18" xfId="0" applyNumberFormat="1" applyFont="1" applyBorder="1" applyAlignment="1" applyProtection="1">
      <alignment vertical="center"/>
    </xf>
    <xf numFmtId="0" fontId="27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7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5" fillId="2" borderId="0" xfId="1" applyFont="1" applyFill="1" applyAlignment="1" applyProtection="1">
      <alignment horizontal="center" vertical="center"/>
    </xf>
    <xf numFmtId="0" fontId="33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left" vertical="center"/>
    </xf>
    <xf numFmtId="4" fontId="34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35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9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4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7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6" fillId="0" borderId="12" xfId="0" applyNumberFormat="1" applyFont="1" applyBorder="1" applyAlignment="1" applyProtection="1"/>
    <xf numFmtId="166" fontId="36" fillId="0" borderId="13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5" xfId="0" applyFont="1" applyBorder="1" applyAlignment="1" applyProtection="1">
      <alignment horizontal="center" vertical="center"/>
    </xf>
    <xf numFmtId="49" fontId="38" fillId="0" borderId="25" xfId="0" applyNumberFormat="1" applyFont="1" applyBorder="1" applyAlignment="1" applyProtection="1">
      <alignment horizontal="left" vertical="center" wrapText="1"/>
    </xf>
    <xf numFmtId="0" fontId="38" fillId="0" borderId="25" xfId="0" applyFont="1" applyBorder="1" applyAlignment="1" applyProtection="1">
      <alignment horizontal="left" vertical="center" wrapText="1"/>
    </xf>
    <xf numFmtId="0" fontId="38" fillId="0" borderId="25" xfId="0" applyFont="1" applyBorder="1" applyAlignment="1" applyProtection="1">
      <alignment horizontal="center" vertical="center" wrapText="1"/>
    </xf>
    <xf numFmtId="167" fontId="38" fillId="0" borderId="25" xfId="0" applyNumberFormat="1" applyFont="1" applyBorder="1" applyAlignment="1" applyProtection="1">
      <alignment vertical="center"/>
    </xf>
    <xf numFmtId="4" fontId="38" fillId="4" borderId="25" xfId="0" applyNumberFormat="1" applyFont="1" applyFill="1" applyBorder="1" applyAlignment="1" applyProtection="1">
      <alignment vertical="center"/>
      <protection locked="0"/>
    </xf>
    <xf numFmtId="4" fontId="38" fillId="4" borderId="25" xfId="0" applyNumberFormat="1" applyFont="1" applyFill="1" applyBorder="1" applyAlignment="1" applyProtection="1">
      <alignment vertical="center"/>
    </xf>
    <xf numFmtId="4" fontId="38" fillId="0" borderId="25" xfId="0" applyNumberFormat="1" applyFont="1" applyBorder="1" applyAlignment="1" applyProtection="1">
      <alignment vertical="center"/>
    </xf>
    <xf numFmtId="4" fontId="6" fillId="0" borderId="12" xfId="0" applyNumberFormat="1" applyFont="1" applyBorder="1" applyAlignment="1" applyProtection="1"/>
    <xf numFmtId="4" fontId="6" fillId="0" borderId="12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R2" s="23" t="s">
        <v>8</v>
      </c>
      <c r="BS2" s="24" t="s">
        <v>9</v>
      </c>
      <c r="BT2" s="24" t="s">
        <v>10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ht="36.96" customHeight="1">
      <c r="B4" s="28"/>
      <c r="C4" s="29" t="s">
        <v>12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1"/>
      <c r="AS4" s="22" t="s">
        <v>13</v>
      </c>
      <c r="BE4" s="32" t="s">
        <v>14</v>
      </c>
      <c r="BS4" s="24" t="s">
        <v>15</v>
      </c>
    </row>
    <row r="5" ht="14.4" customHeight="1">
      <c r="B5" s="28"/>
      <c r="C5" s="33"/>
      <c r="D5" s="34" t="s">
        <v>16</v>
      </c>
      <c r="E5" s="33"/>
      <c r="F5" s="33"/>
      <c r="G5" s="33"/>
      <c r="H5" s="33"/>
      <c r="I5" s="33"/>
      <c r="J5" s="33"/>
      <c r="K5" s="35" t="s">
        <v>17</v>
      </c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1"/>
      <c r="BE5" s="36" t="s">
        <v>18</v>
      </c>
      <c r="BS5" s="24" t="s">
        <v>9</v>
      </c>
    </row>
    <row r="6" ht="36.96" customHeight="1">
      <c r="B6" s="28"/>
      <c r="C6" s="33"/>
      <c r="D6" s="37" t="s">
        <v>19</v>
      </c>
      <c r="E6" s="33"/>
      <c r="F6" s="33"/>
      <c r="G6" s="33"/>
      <c r="H6" s="33"/>
      <c r="I6" s="33"/>
      <c r="J6" s="33"/>
      <c r="K6" s="38" t="s">
        <v>20</v>
      </c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1"/>
      <c r="BE6" s="39"/>
      <c r="BS6" s="24" t="s">
        <v>9</v>
      </c>
    </row>
    <row r="7" ht="14.4" customHeight="1">
      <c r="B7" s="28"/>
      <c r="C7" s="33"/>
      <c r="D7" s="40" t="s">
        <v>21</v>
      </c>
      <c r="E7" s="33"/>
      <c r="F7" s="33"/>
      <c r="G7" s="33"/>
      <c r="H7" s="33"/>
      <c r="I7" s="33"/>
      <c r="J7" s="33"/>
      <c r="K7" s="35" t="s">
        <v>22</v>
      </c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40" t="s">
        <v>23</v>
      </c>
      <c r="AL7" s="33"/>
      <c r="AM7" s="33"/>
      <c r="AN7" s="35" t="s">
        <v>22</v>
      </c>
      <c r="AO7" s="33"/>
      <c r="AP7" s="33"/>
      <c r="AQ7" s="31"/>
      <c r="BE7" s="39"/>
      <c r="BS7" s="24" t="s">
        <v>9</v>
      </c>
    </row>
    <row r="8" ht="14.4" customHeight="1">
      <c r="B8" s="28"/>
      <c r="C8" s="33"/>
      <c r="D8" s="40" t="s">
        <v>24</v>
      </c>
      <c r="E8" s="33"/>
      <c r="F8" s="33"/>
      <c r="G8" s="33"/>
      <c r="H8" s="33"/>
      <c r="I8" s="33"/>
      <c r="J8" s="33"/>
      <c r="K8" s="35" t="s">
        <v>25</v>
      </c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40" t="s">
        <v>26</v>
      </c>
      <c r="AL8" s="33"/>
      <c r="AM8" s="33"/>
      <c r="AN8" s="41" t="s">
        <v>27</v>
      </c>
      <c r="AO8" s="33"/>
      <c r="AP8" s="33"/>
      <c r="AQ8" s="31"/>
      <c r="BE8" s="39"/>
      <c r="BS8" s="24" t="s">
        <v>9</v>
      </c>
    </row>
    <row r="9" ht="14.4" customHeight="1">
      <c r="B9" s="28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1"/>
      <c r="BE9" s="39"/>
      <c r="BS9" s="24" t="s">
        <v>9</v>
      </c>
    </row>
    <row r="10" ht="14.4" customHeight="1">
      <c r="B10" s="28"/>
      <c r="C10" s="33"/>
      <c r="D10" s="40" t="s">
        <v>28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40" t="s">
        <v>29</v>
      </c>
      <c r="AL10" s="33"/>
      <c r="AM10" s="33"/>
      <c r="AN10" s="35" t="s">
        <v>22</v>
      </c>
      <c r="AO10" s="33"/>
      <c r="AP10" s="33"/>
      <c r="AQ10" s="31"/>
      <c r="BE10" s="39"/>
      <c r="BS10" s="24" t="s">
        <v>9</v>
      </c>
    </row>
    <row r="11" ht="18.48" customHeight="1">
      <c r="B11" s="28"/>
      <c r="C11" s="33"/>
      <c r="D11" s="33"/>
      <c r="E11" s="35" t="s">
        <v>30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40" t="s">
        <v>31</v>
      </c>
      <c r="AL11" s="33"/>
      <c r="AM11" s="33"/>
      <c r="AN11" s="35" t="s">
        <v>22</v>
      </c>
      <c r="AO11" s="33"/>
      <c r="AP11" s="33"/>
      <c r="AQ11" s="31"/>
      <c r="BE11" s="39"/>
      <c r="BS11" s="24" t="s">
        <v>9</v>
      </c>
    </row>
    <row r="12" ht="6.96" customHeight="1">
      <c r="B12" s="28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1"/>
      <c r="BE12" s="39"/>
      <c r="BS12" s="24" t="s">
        <v>9</v>
      </c>
    </row>
    <row r="13" ht="14.4" customHeight="1">
      <c r="B13" s="28"/>
      <c r="C13" s="33"/>
      <c r="D13" s="40" t="s">
        <v>32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40" t="s">
        <v>29</v>
      </c>
      <c r="AL13" s="33"/>
      <c r="AM13" s="33"/>
      <c r="AN13" s="42" t="s">
        <v>33</v>
      </c>
      <c r="AO13" s="33"/>
      <c r="AP13" s="33"/>
      <c r="AQ13" s="31"/>
      <c r="BE13" s="39"/>
      <c r="BS13" s="24" t="s">
        <v>9</v>
      </c>
    </row>
    <row r="14">
      <c r="B14" s="28"/>
      <c r="C14" s="33"/>
      <c r="D14" s="33"/>
      <c r="E14" s="42" t="s">
        <v>33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31</v>
      </c>
      <c r="AL14" s="33"/>
      <c r="AM14" s="33"/>
      <c r="AN14" s="42" t="s">
        <v>33</v>
      </c>
      <c r="AO14" s="33"/>
      <c r="AP14" s="33"/>
      <c r="AQ14" s="31"/>
      <c r="BE14" s="39"/>
      <c r="BS14" s="24" t="s">
        <v>9</v>
      </c>
    </row>
    <row r="15" ht="6.96" customHeight="1">
      <c r="B15" s="28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1"/>
      <c r="BE15" s="39"/>
      <c r="BS15" s="24" t="s">
        <v>6</v>
      </c>
    </row>
    <row r="16" ht="14.4" customHeight="1">
      <c r="B16" s="28"/>
      <c r="C16" s="33"/>
      <c r="D16" s="40" t="s">
        <v>34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40" t="s">
        <v>29</v>
      </c>
      <c r="AL16" s="33"/>
      <c r="AM16" s="33"/>
      <c r="AN16" s="35" t="s">
        <v>22</v>
      </c>
      <c r="AO16" s="33"/>
      <c r="AP16" s="33"/>
      <c r="AQ16" s="31"/>
      <c r="BE16" s="39"/>
      <c r="BS16" s="24" t="s">
        <v>6</v>
      </c>
    </row>
    <row r="17" ht="18.48" customHeight="1">
      <c r="B17" s="28"/>
      <c r="C17" s="33"/>
      <c r="D17" s="33"/>
      <c r="E17" s="35" t="s">
        <v>30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40" t="s">
        <v>31</v>
      </c>
      <c r="AL17" s="33"/>
      <c r="AM17" s="33"/>
      <c r="AN17" s="35" t="s">
        <v>22</v>
      </c>
      <c r="AO17" s="33"/>
      <c r="AP17" s="33"/>
      <c r="AQ17" s="31"/>
      <c r="BE17" s="39"/>
      <c r="BS17" s="24" t="s">
        <v>35</v>
      </c>
    </row>
    <row r="18" ht="6.96" customHeight="1">
      <c r="B18" s="28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1"/>
      <c r="BE18" s="39"/>
      <c r="BS18" s="24" t="s">
        <v>9</v>
      </c>
    </row>
    <row r="19" ht="14.4" customHeight="1">
      <c r="B19" s="28"/>
      <c r="C19" s="33"/>
      <c r="D19" s="40" t="s">
        <v>36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40" t="s">
        <v>29</v>
      </c>
      <c r="AL19" s="33"/>
      <c r="AM19" s="33"/>
      <c r="AN19" s="35" t="s">
        <v>22</v>
      </c>
      <c r="AO19" s="33"/>
      <c r="AP19" s="33"/>
      <c r="AQ19" s="31"/>
      <c r="BE19" s="39"/>
      <c r="BS19" s="24" t="s">
        <v>9</v>
      </c>
    </row>
    <row r="20" ht="18.48" customHeight="1">
      <c r="B20" s="28"/>
      <c r="C20" s="33"/>
      <c r="D20" s="33"/>
      <c r="E20" s="35" t="s">
        <v>30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40" t="s">
        <v>31</v>
      </c>
      <c r="AL20" s="33"/>
      <c r="AM20" s="33"/>
      <c r="AN20" s="35" t="s">
        <v>22</v>
      </c>
      <c r="AO20" s="33"/>
      <c r="AP20" s="33"/>
      <c r="AQ20" s="31"/>
      <c r="BE20" s="39"/>
    </row>
    <row r="21" ht="6.96" customHeight="1">
      <c r="B21" s="28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1"/>
      <c r="BE21" s="39"/>
    </row>
    <row r="22">
      <c r="B22" s="28"/>
      <c r="C22" s="33"/>
      <c r="D22" s="40" t="s">
        <v>37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1"/>
      <c r="BE22" s="39"/>
    </row>
    <row r="23" ht="16.5" customHeight="1">
      <c r="B23" s="28"/>
      <c r="C23" s="33"/>
      <c r="D23" s="33"/>
      <c r="E23" s="44" t="s">
        <v>22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33"/>
      <c r="AP23" s="33"/>
      <c r="AQ23" s="31"/>
      <c r="BE23" s="39"/>
    </row>
    <row r="24" ht="6.96" customHeight="1">
      <c r="B24" s="28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1"/>
      <c r="BE24" s="39"/>
    </row>
    <row r="25" ht="6.96" customHeight="1">
      <c r="B25" s="28"/>
      <c r="C25" s="33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33"/>
      <c r="AQ25" s="31"/>
      <c r="BE25" s="39"/>
    </row>
    <row r="26" ht="14.4" customHeight="1">
      <c r="B26" s="28"/>
      <c r="C26" s="33"/>
      <c r="D26" s="46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47">
        <f>ROUND(AG87,2)</f>
        <v>0</v>
      </c>
      <c r="AL26" s="33"/>
      <c r="AM26" s="33"/>
      <c r="AN26" s="33"/>
      <c r="AO26" s="33"/>
      <c r="AP26" s="33"/>
      <c r="AQ26" s="31"/>
      <c r="BE26" s="39"/>
    </row>
    <row r="27" ht="14.4" customHeight="1">
      <c r="B27" s="28"/>
      <c r="C27" s="33"/>
      <c r="D27" s="46" t="s">
        <v>39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47">
        <f>ROUND(AG97,2)</f>
        <v>0</v>
      </c>
      <c r="AL27" s="47"/>
      <c r="AM27" s="47"/>
      <c r="AN27" s="47"/>
      <c r="AO27" s="47"/>
      <c r="AP27" s="33"/>
      <c r="AQ27" s="31"/>
      <c r="BE27" s="39"/>
    </row>
    <row r="28" s="1" customFormat="1" ht="6.96" customHeight="1"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50"/>
      <c r="BE28" s="39"/>
    </row>
    <row r="29" s="1" customFormat="1" ht="25.92" customHeight="1">
      <c r="B29" s="48"/>
      <c r="C29" s="49"/>
      <c r="D29" s="51" t="s">
        <v>40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>
        <f>ROUND(AK26+AK27,2)</f>
        <v>0</v>
      </c>
      <c r="AL29" s="52"/>
      <c r="AM29" s="52"/>
      <c r="AN29" s="52"/>
      <c r="AO29" s="52"/>
      <c r="AP29" s="49"/>
      <c r="AQ29" s="50"/>
      <c r="BE29" s="39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50"/>
      <c r="BE30" s="39"/>
    </row>
    <row r="31" s="2" customFormat="1" ht="14.4" customHeight="1">
      <c r="B31" s="54"/>
      <c r="C31" s="55"/>
      <c r="D31" s="56" t="s">
        <v>41</v>
      </c>
      <c r="E31" s="55"/>
      <c r="F31" s="56" t="s">
        <v>42</v>
      </c>
      <c r="G31" s="55"/>
      <c r="H31" s="55"/>
      <c r="I31" s="55"/>
      <c r="J31" s="55"/>
      <c r="K31" s="55"/>
      <c r="L31" s="57">
        <v>0.20999999999999999</v>
      </c>
      <c r="M31" s="55"/>
      <c r="N31" s="55"/>
      <c r="O31" s="55"/>
      <c r="P31" s="55"/>
      <c r="Q31" s="55"/>
      <c r="R31" s="55"/>
      <c r="S31" s="55"/>
      <c r="T31" s="58" t="s">
        <v>43</v>
      </c>
      <c r="U31" s="55"/>
      <c r="V31" s="55"/>
      <c r="W31" s="59">
        <f>ROUND(AZ87+SUM(CD98:CD102),2)</f>
        <v>0</v>
      </c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9">
        <f>ROUND(AV87+SUM(BY98:BY102),2)</f>
        <v>0</v>
      </c>
      <c r="AL31" s="55"/>
      <c r="AM31" s="55"/>
      <c r="AN31" s="55"/>
      <c r="AO31" s="55"/>
      <c r="AP31" s="55"/>
      <c r="AQ31" s="60"/>
      <c r="BE31" s="39"/>
    </row>
    <row r="32" s="2" customFormat="1" ht="14.4" customHeight="1">
      <c r="B32" s="54"/>
      <c r="C32" s="55"/>
      <c r="D32" s="55"/>
      <c r="E32" s="55"/>
      <c r="F32" s="56" t="s">
        <v>44</v>
      </c>
      <c r="G32" s="55"/>
      <c r="H32" s="55"/>
      <c r="I32" s="55"/>
      <c r="J32" s="55"/>
      <c r="K32" s="55"/>
      <c r="L32" s="57">
        <v>0.14999999999999999</v>
      </c>
      <c r="M32" s="55"/>
      <c r="N32" s="55"/>
      <c r="O32" s="55"/>
      <c r="P32" s="55"/>
      <c r="Q32" s="55"/>
      <c r="R32" s="55"/>
      <c r="S32" s="55"/>
      <c r="T32" s="58" t="s">
        <v>43</v>
      </c>
      <c r="U32" s="55"/>
      <c r="V32" s="55"/>
      <c r="W32" s="59">
        <f>ROUND(BA87+SUM(CE98:CE102),2)</f>
        <v>0</v>
      </c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9">
        <f>ROUND(AW87+SUM(BZ98:BZ102),2)</f>
        <v>0</v>
      </c>
      <c r="AL32" s="55"/>
      <c r="AM32" s="55"/>
      <c r="AN32" s="55"/>
      <c r="AO32" s="55"/>
      <c r="AP32" s="55"/>
      <c r="AQ32" s="60"/>
      <c r="BE32" s="39"/>
    </row>
    <row r="33" hidden="1" s="2" customFormat="1" ht="14.4" customHeight="1">
      <c r="B33" s="54"/>
      <c r="C33" s="55"/>
      <c r="D33" s="55"/>
      <c r="E33" s="55"/>
      <c r="F33" s="56" t="s">
        <v>45</v>
      </c>
      <c r="G33" s="55"/>
      <c r="H33" s="55"/>
      <c r="I33" s="55"/>
      <c r="J33" s="55"/>
      <c r="K33" s="55"/>
      <c r="L33" s="57">
        <v>0.20999999999999999</v>
      </c>
      <c r="M33" s="55"/>
      <c r="N33" s="55"/>
      <c r="O33" s="55"/>
      <c r="P33" s="55"/>
      <c r="Q33" s="55"/>
      <c r="R33" s="55"/>
      <c r="S33" s="55"/>
      <c r="T33" s="58" t="s">
        <v>43</v>
      </c>
      <c r="U33" s="55"/>
      <c r="V33" s="55"/>
      <c r="W33" s="59">
        <f>ROUND(BB87+SUM(CF98:CF102),2)</f>
        <v>0</v>
      </c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9">
        <v>0</v>
      </c>
      <c r="AL33" s="55"/>
      <c r="AM33" s="55"/>
      <c r="AN33" s="55"/>
      <c r="AO33" s="55"/>
      <c r="AP33" s="55"/>
      <c r="AQ33" s="60"/>
      <c r="BE33" s="39"/>
    </row>
    <row r="34" hidden="1" s="2" customFormat="1" ht="14.4" customHeight="1">
      <c r="B34" s="54"/>
      <c r="C34" s="55"/>
      <c r="D34" s="55"/>
      <c r="E34" s="55"/>
      <c r="F34" s="56" t="s">
        <v>46</v>
      </c>
      <c r="G34" s="55"/>
      <c r="H34" s="55"/>
      <c r="I34" s="55"/>
      <c r="J34" s="55"/>
      <c r="K34" s="55"/>
      <c r="L34" s="57">
        <v>0.14999999999999999</v>
      </c>
      <c r="M34" s="55"/>
      <c r="N34" s="55"/>
      <c r="O34" s="55"/>
      <c r="P34" s="55"/>
      <c r="Q34" s="55"/>
      <c r="R34" s="55"/>
      <c r="S34" s="55"/>
      <c r="T34" s="58" t="s">
        <v>43</v>
      </c>
      <c r="U34" s="55"/>
      <c r="V34" s="55"/>
      <c r="W34" s="59">
        <f>ROUND(BC87+SUM(CG98:CG102),2)</f>
        <v>0</v>
      </c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9">
        <v>0</v>
      </c>
      <c r="AL34" s="55"/>
      <c r="AM34" s="55"/>
      <c r="AN34" s="55"/>
      <c r="AO34" s="55"/>
      <c r="AP34" s="55"/>
      <c r="AQ34" s="60"/>
      <c r="BE34" s="39"/>
    </row>
    <row r="35" hidden="1" s="2" customFormat="1" ht="14.4" customHeight="1">
      <c r="B35" s="54"/>
      <c r="C35" s="55"/>
      <c r="D35" s="55"/>
      <c r="E35" s="55"/>
      <c r="F35" s="56" t="s">
        <v>47</v>
      </c>
      <c r="G35" s="55"/>
      <c r="H35" s="55"/>
      <c r="I35" s="55"/>
      <c r="J35" s="55"/>
      <c r="K35" s="55"/>
      <c r="L35" s="57">
        <v>0</v>
      </c>
      <c r="M35" s="55"/>
      <c r="N35" s="55"/>
      <c r="O35" s="55"/>
      <c r="P35" s="55"/>
      <c r="Q35" s="55"/>
      <c r="R35" s="55"/>
      <c r="S35" s="55"/>
      <c r="T35" s="58" t="s">
        <v>43</v>
      </c>
      <c r="U35" s="55"/>
      <c r="V35" s="55"/>
      <c r="W35" s="59">
        <f>ROUND(BD87+SUM(CH98:CH102),2)</f>
        <v>0</v>
      </c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9">
        <v>0</v>
      </c>
      <c r="AL35" s="55"/>
      <c r="AM35" s="55"/>
      <c r="AN35" s="55"/>
      <c r="AO35" s="55"/>
      <c r="AP35" s="55"/>
      <c r="AQ35" s="60"/>
    </row>
    <row r="36" s="1" customFormat="1" ht="6.96" customHeight="1"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50"/>
    </row>
    <row r="37" s="1" customFormat="1" ht="25.92" customHeight="1">
      <c r="B37" s="48"/>
      <c r="C37" s="61"/>
      <c r="D37" s="62" t="s">
        <v>48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4" t="s">
        <v>49</v>
      </c>
      <c r="U37" s="63"/>
      <c r="V37" s="63"/>
      <c r="W37" s="63"/>
      <c r="X37" s="65" t="s">
        <v>50</v>
      </c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6">
        <f>SUM(AK29:AK35)</f>
        <v>0</v>
      </c>
      <c r="AL37" s="63"/>
      <c r="AM37" s="63"/>
      <c r="AN37" s="63"/>
      <c r="AO37" s="67"/>
      <c r="AP37" s="61"/>
      <c r="AQ37" s="50"/>
    </row>
    <row r="38" s="1" customFormat="1" ht="14.4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50"/>
    </row>
    <row r="39">
      <c r="B39" s="28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1"/>
    </row>
    <row r="40">
      <c r="B40" s="28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1"/>
    </row>
    <row r="41">
      <c r="B41" s="28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1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1"/>
    </row>
    <row r="49" s="1" customFormat="1">
      <c r="B49" s="48"/>
      <c r="C49" s="49"/>
      <c r="D49" s="68" t="s">
        <v>51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70"/>
      <c r="AA49" s="49"/>
      <c r="AB49" s="49"/>
      <c r="AC49" s="68" t="s">
        <v>52</v>
      </c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70"/>
      <c r="AP49" s="49"/>
      <c r="AQ49" s="50"/>
    </row>
    <row r="50">
      <c r="B50" s="28"/>
      <c r="C50" s="33"/>
      <c r="D50" s="71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72"/>
      <c r="AA50" s="33"/>
      <c r="AB50" s="33"/>
      <c r="AC50" s="71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72"/>
      <c r="AP50" s="33"/>
      <c r="AQ50" s="31"/>
    </row>
    <row r="51">
      <c r="B51" s="28"/>
      <c r="C51" s="33"/>
      <c r="D51" s="71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72"/>
      <c r="AA51" s="33"/>
      <c r="AB51" s="33"/>
      <c r="AC51" s="71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72"/>
      <c r="AP51" s="33"/>
      <c r="AQ51" s="31"/>
    </row>
    <row r="52">
      <c r="B52" s="28"/>
      <c r="C52" s="33"/>
      <c r="D52" s="71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72"/>
      <c r="AA52" s="33"/>
      <c r="AB52" s="33"/>
      <c r="AC52" s="71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72"/>
      <c r="AP52" s="33"/>
      <c r="AQ52" s="31"/>
    </row>
    <row r="53">
      <c r="B53" s="28"/>
      <c r="C53" s="33"/>
      <c r="D53" s="71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72"/>
      <c r="AA53" s="33"/>
      <c r="AB53" s="33"/>
      <c r="AC53" s="71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72"/>
      <c r="AP53" s="33"/>
      <c r="AQ53" s="31"/>
    </row>
    <row r="54">
      <c r="B54" s="28"/>
      <c r="C54" s="33"/>
      <c r="D54" s="71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72"/>
      <c r="AA54" s="33"/>
      <c r="AB54" s="33"/>
      <c r="AC54" s="71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72"/>
      <c r="AP54" s="33"/>
      <c r="AQ54" s="31"/>
    </row>
    <row r="55">
      <c r="B55" s="28"/>
      <c r="C55" s="33"/>
      <c r="D55" s="71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72"/>
      <c r="AA55" s="33"/>
      <c r="AB55" s="33"/>
      <c r="AC55" s="71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72"/>
      <c r="AP55" s="33"/>
      <c r="AQ55" s="31"/>
    </row>
    <row r="56">
      <c r="B56" s="28"/>
      <c r="C56" s="33"/>
      <c r="D56" s="71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72"/>
      <c r="AA56" s="33"/>
      <c r="AB56" s="33"/>
      <c r="AC56" s="71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72"/>
      <c r="AP56" s="33"/>
      <c r="AQ56" s="31"/>
    </row>
    <row r="57">
      <c r="B57" s="28"/>
      <c r="C57" s="33"/>
      <c r="D57" s="71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72"/>
      <c r="AA57" s="33"/>
      <c r="AB57" s="33"/>
      <c r="AC57" s="71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72"/>
      <c r="AP57" s="33"/>
      <c r="AQ57" s="31"/>
    </row>
    <row r="58" s="1" customFormat="1">
      <c r="B58" s="48"/>
      <c r="C58" s="49"/>
      <c r="D58" s="73" t="s">
        <v>53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5" t="s">
        <v>54</v>
      </c>
      <c r="S58" s="74"/>
      <c r="T58" s="74"/>
      <c r="U58" s="74"/>
      <c r="V58" s="74"/>
      <c r="W58" s="74"/>
      <c r="X58" s="74"/>
      <c r="Y58" s="74"/>
      <c r="Z58" s="76"/>
      <c r="AA58" s="49"/>
      <c r="AB58" s="49"/>
      <c r="AC58" s="73" t="s">
        <v>53</v>
      </c>
      <c r="AD58" s="74"/>
      <c r="AE58" s="74"/>
      <c r="AF58" s="74"/>
      <c r="AG58" s="74"/>
      <c r="AH58" s="74"/>
      <c r="AI58" s="74"/>
      <c r="AJ58" s="74"/>
      <c r="AK58" s="74"/>
      <c r="AL58" s="74"/>
      <c r="AM58" s="75" t="s">
        <v>54</v>
      </c>
      <c r="AN58" s="74"/>
      <c r="AO58" s="76"/>
      <c r="AP58" s="49"/>
      <c r="AQ58" s="50"/>
    </row>
    <row r="59">
      <c r="B59" s="28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1"/>
    </row>
    <row r="60" s="1" customFormat="1">
      <c r="B60" s="48"/>
      <c r="C60" s="49"/>
      <c r="D60" s="68" t="s">
        <v>55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70"/>
      <c r="AA60" s="49"/>
      <c r="AB60" s="49"/>
      <c r="AC60" s="68" t="s">
        <v>56</v>
      </c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70"/>
      <c r="AP60" s="49"/>
      <c r="AQ60" s="50"/>
    </row>
    <row r="61">
      <c r="B61" s="28"/>
      <c r="C61" s="33"/>
      <c r="D61" s="7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72"/>
      <c r="AA61" s="33"/>
      <c r="AB61" s="33"/>
      <c r="AC61" s="71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72"/>
      <c r="AP61" s="33"/>
      <c r="AQ61" s="31"/>
    </row>
    <row r="62">
      <c r="B62" s="28"/>
      <c r="C62" s="33"/>
      <c r="D62" s="71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72"/>
      <c r="AA62" s="33"/>
      <c r="AB62" s="33"/>
      <c r="AC62" s="71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72"/>
      <c r="AP62" s="33"/>
      <c r="AQ62" s="31"/>
    </row>
    <row r="63">
      <c r="B63" s="28"/>
      <c r="C63" s="33"/>
      <c r="D63" s="71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72"/>
      <c r="AA63" s="33"/>
      <c r="AB63" s="33"/>
      <c r="AC63" s="71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72"/>
      <c r="AP63" s="33"/>
      <c r="AQ63" s="31"/>
    </row>
    <row r="64">
      <c r="B64" s="28"/>
      <c r="C64" s="33"/>
      <c r="D64" s="71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72"/>
      <c r="AA64" s="33"/>
      <c r="AB64" s="33"/>
      <c r="AC64" s="71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72"/>
      <c r="AP64" s="33"/>
      <c r="AQ64" s="31"/>
    </row>
    <row r="65">
      <c r="B65" s="28"/>
      <c r="C65" s="33"/>
      <c r="D65" s="71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72"/>
      <c r="AA65" s="33"/>
      <c r="AB65" s="33"/>
      <c r="AC65" s="71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72"/>
      <c r="AP65" s="33"/>
      <c r="AQ65" s="31"/>
    </row>
    <row r="66">
      <c r="B66" s="28"/>
      <c r="C66" s="33"/>
      <c r="D66" s="71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72"/>
      <c r="AA66" s="33"/>
      <c r="AB66" s="33"/>
      <c r="AC66" s="71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72"/>
      <c r="AP66" s="33"/>
      <c r="AQ66" s="31"/>
    </row>
    <row r="67">
      <c r="B67" s="28"/>
      <c r="C67" s="33"/>
      <c r="D67" s="71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72"/>
      <c r="AA67" s="33"/>
      <c r="AB67" s="33"/>
      <c r="AC67" s="71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72"/>
      <c r="AP67" s="33"/>
      <c r="AQ67" s="31"/>
    </row>
    <row r="68">
      <c r="B68" s="28"/>
      <c r="C68" s="33"/>
      <c r="D68" s="71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72"/>
      <c r="AA68" s="33"/>
      <c r="AB68" s="33"/>
      <c r="AC68" s="71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72"/>
      <c r="AP68" s="33"/>
      <c r="AQ68" s="31"/>
    </row>
    <row r="69" s="1" customFormat="1">
      <c r="B69" s="48"/>
      <c r="C69" s="49"/>
      <c r="D69" s="73" t="s">
        <v>53</v>
      </c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5" t="s">
        <v>54</v>
      </c>
      <c r="S69" s="74"/>
      <c r="T69" s="74"/>
      <c r="U69" s="74"/>
      <c r="V69" s="74"/>
      <c r="W69" s="74"/>
      <c r="X69" s="74"/>
      <c r="Y69" s="74"/>
      <c r="Z69" s="76"/>
      <c r="AA69" s="49"/>
      <c r="AB69" s="49"/>
      <c r="AC69" s="73" t="s">
        <v>53</v>
      </c>
      <c r="AD69" s="74"/>
      <c r="AE69" s="74"/>
      <c r="AF69" s="74"/>
      <c r="AG69" s="74"/>
      <c r="AH69" s="74"/>
      <c r="AI69" s="74"/>
      <c r="AJ69" s="74"/>
      <c r="AK69" s="74"/>
      <c r="AL69" s="74"/>
      <c r="AM69" s="75" t="s">
        <v>54</v>
      </c>
      <c r="AN69" s="74"/>
      <c r="AO69" s="76"/>
      <c r="AP69" s="49"/>
      <c r="AQ69" s="50"/>
    </row>
    <row r="70" s="1" customFormat="1" ht="6.96" customHeight="1"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50"/>
    </row>
    <row r="71" s="1" customFormat="1" ht="6.96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9"/>
    </row>
    <row r="75" s="1" customFormat="1" ht="6.96" customHeight="1">
      <c r="B75" s="80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2"/>
    </row>
    <row r="76" s="1" customFormat="1" ht="36.96" customHeight="1">
      <c r="B76" s="48"/>
      <c r="C76" s="29" t="s">
        <v>57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50"/>
    </row>
    <row r="77" s="3" customFormat="1" ht="14.4" customHeight="1">
      <c r="B77" s="83"/>
      <c r="C77" s="40" t="s">
        <v>16</v>
      </c>
      <c r="D77" s="84"/>
      <c r="E77" s="84"/>
      <c r="F77" s="84"/>
      <c r="G77" s="84"/>
      <c r="H77" s="84"/>
      <c r="I77" s="84"/>
      <c r="J77" s="84"/>
      <c r="K77" s="84"/>
      <c r="L77" s="84" t="str">
        <f>K5</f>
        <v>531</v>
      </c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5"/>
    </row>
    <row r="78" s="4" customFormat="1" ht="36.96" customHeight="1">
      <c r="B78" s="86"/>
      <c r="C78" s="87" t="s">
        <v>19</v>
      </c>
      <c r="D78" s="88"/>
      <c r="E78" s="88"/>
      <c r="F78" s="88"/>
      <c r="G78" s="88"/>
      <c r="H78" s="88"/>
      <c r="I78" s="88"/>
      <c r="J78" s="88"/>
      <c r="K78" s="88"/>
      <c r="L78" s="89" t="str">
        <f>K6</f>
        <v>Napojení nového vodního zdroje - vrtu, Vysoké nad Jizerou</v>
      </c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90"/>
    </row>
    <row r="79" s="1" customFormat="1" ht="6.96" customHeight="1">
      <c r="B79" s="48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50"/>
    </row>
    <row r="80" s="1" customFormat="1">
      <c r="B80" s="48"/>
      <c r="C80" s="40" t="s">
        <v>24</v>
      </c>
      <c r="D80" s="49"/>
      <c r="E80" s="49"/>
      <c r="F80" s="49"/>
      <c r="G80" s="49"/>
      <c r="H80" s="49"/>
      <c r="I80" s="49"/>
      <c r="J80" s="49"/>
      <c r="K80" s="49"/>
      <c r="L80" s="91" t="str">
        <f>IF(K8="","",K8)</f>
        <v>Vysoké nad Jizerou</v>
      </c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0" t="s">
        <v>26</v>
      </c>
      <c r="AJ80" s="49"/>
      <c r="AK80" s="49"/>
      <c r="AL80" s="49"/>
      <c r="AM80" s="92" t="str">
        <f> IF(AN8= "","",AN8)</f>
        <v>7. 8. 2018</v>
      </c>
      <c r="AN80" s="49"/>
      <c r="AO80" s="49"/>
      <c r="AP80" s="49"/>
      <c r="AQ80" s="50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50"/>
    </row>
    <row r="82" s="1" customFormat="1">
      <c r="B82" s="48"/>
      <c r="C82" s="40" t="s">
        <v>28</v>
      </c>
      <c r="D82" s="49"/>
      <c r="E82" s="49"/>
      <c r="F82" s="49"/>
      <c r="G82" s="49"/>
      <c r="H82" s="49"/>
      <c r="I82" s="49"/>
      <c r="J82" s="49"/>
      <c r="K82" s="49"/>
      <c r="L82" s="84" t="str">
        <f>IF(E11= "","",E11)</f>
        <v xml:space="preserve"> </v>
      </c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0" t="s">
        <v>34</v>
      </c>
      <c r="AJ82" s="49"/>
      <c r="AK82" s="49"/>
      <c r="AL82" s="49"/>
      <c r="AM82" s="84" t="str">
        <f>IF(E17="","",E17)</f>
        <v xml:space="preserve"> </v>
      </c>
      <c r="AN82" s="84"/>
      <c r="AO82" s="84"/>
      <c r="AP82" s="84"/>
      <c r="AQ82" s="50"/>
      <c r="AS82" s="93" t="s">
        <v>58</v>
      </c>
      <c r="AT82" s="94"/>
      <c r="AU82" s="95"/>
      <c r="AV82" s="95"/>
      <c r="AW82" s="95"/>
      <c r="AX82" s="95"/>
      <c r="AY82" s="95"/>
      <c r="AZ82" s="95"/>
      <c r="BA82" s="95"/>
      <c r="BB82" s="95"/>
      <c r="BC82" s="95"/>
      <c r="BD82" s="96"/>
    </row>
    <row r="83" s="1" customFormat="1">
      <c r="B83" s="48"/>
      <c r="C83" s="40" t="s">
        <v>32</v>
      </c>
      <c r="D83" s="49"/>
      <c r="E83" s="49"/>
      <c r="F83" s="49"/>
      <c r="G83" s="49"/>
      <c r="H83" s="49"/>
      <c r="I83" s="49"/>
      <c r="J83" s="49"/>
      <c r="K83" s="49"/>
      <c r="L83" s="84" t="str">
        <f>IF(E14= "Vyplň údaj","",E14)</f>
        <v/>
      </c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0" t="s">
        <v>36</v>
      </c>
      <c r="AJ83" s="49"/>
      <c r="AK83" s="49"/>
      <c r="AL83" s="49"/>
      <c r="AM83" s="84" t="str">
        <f>IF(E20="","",E20)</f>
        <v xml:space="preserve"> </v>
      </c>
      <c r="AN83" s="84"/>
      <c r="AO83" s="84"/>
      <c r="AP83" s="84"/>
      <c r="AQ83" s="50"/>
      <c r="AS83" s="97"/>
      <c r="AT83" s="98"/>
      <c r="AU83" s="99"/>
      <c r="AV83" s="99"/>
      <c r="AW83" s="99"/>
      <c r="AX83" s="99"/>
      <c r="AY83" s="99"/>
      <c r="AZ83" s="99"/>
      <c r="BA83" s="99"/>
      <c r="BB83" s="99"/>
      <c r="BC83" s="99"/>
      <c r="BD83" s="100"/>
    </row>
    <row r="84" s="1" customFormat="1" ht="10.8" customHeight="1">
      <c r="B84" s="48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50"/>
      <c r="AS84" s="101"/>
      <c r="AT84" s="56"/>
      <c r="AU84" s="49"/>
      <c r="AV84" s="49"/>
      <c r="AW84" s="49"/>
      <c r="AX84" s="49"/>
      <c r="AY84" s="49"/>
      <c r="AZ84" s="49"/>
      <c r="BA84" s="49"/>
      <c r="BB84" s="49"/>
      <c r="BC84" s="49"/>
      <c r="BD84" s="102"/>
    </row>
    <row r="85" s="1" customFormat="1" ht="29.28" customHeight="1">
      <c r="B85" s="48"/>
      <c r="C85" s="103" t="s">
        <v>59</v>
      </c>
      <c r="D85" s="104"/>
      <c r="E85" s="104"/>
      <c r="F85" s="104"/>
      <c r="G85" s="104"/>
      <c r="H85" s="105"/>
      <c r="I85" s="106" t="s">
        <v>60</v>
      </c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6" t="s">
        <v>61</v>
      </c>
      <c r="AH85" s="104"/>
      <c r="AI85" s="104"/>
      <c r="AJ85" s="104"/>
      <c r="AK85" s="104"/>
      <c r="AL85" s="104"/>
      <c r="AM85" s="104"/>
      <c r="AN85" s="106" t="s">
        <v>62</v>
      </c>
      <c r="AO85" s="104"/>
      <c r="AP85" s="107"/>
      <c r="AQ85" s="50"/>
      <c r="AS85" s="108" t="s">
        <v>63</v>
      </c>
      <c r="AT85" s="109" t="s">
        <v>64</v>
      </c>
      <c r="AU85" s="109" t="s">
        <v>65</v>
      </c>
      <c r="AV85" s="109" t="s">
        <v>66</v>
      </c>
      <c r="AW85" s="109" t="s">
        <v>67</v>
      </c>
      <c r="AX85" s="109" t="s">
        <v>68</v>
      </c>
      <c r="AY85" s="109" t="s">
        <v>69</v>
      </c>
      <c r="AZ85" s="109" t="s">
        <v>70</v>
      </c>
      <c r="BA85" s="109" t="s">
        <v>71</v>
      </c>
      <c r="BB85" s="109" t="s">
        <v>72</v>
      </c>
      <c r="BC85" s="109" t="s">
        <v>73</v>
      </c>
      <c r="BD85" s="110" t="s">
        <v>74</v>
      </c>
    </row>
    <row r="86" s="1" customFormat="1" ht="10.8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50"/>
      <c r="AS86" s="111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70"/>
    </row>
    <row r="87" s="4" customFormat="1" ht="32.4" customHeight="1">
      <c r="B87" s="86"/>
      <c r="C87" s="112" t="s">
        <v>75</v>
      </c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4">
        <f>ROUND(SUM(AG88:AG95),2)</f>
        <v>0</v>
      </c>
      <c r="AH87" s="114"/>
      <c r="AI87" s="114"/>
      <c r="AJ87" s="114"/>
      <c r="AK87" s="114"/>
      <c r="AL87" s="114"/>
      <c r="AM87" s="114"/>
      <c r="AN87" s="115">
        <f>SUM(AG87,AT87)</f>
        <v>0</v>
      </c>
      <c r="AO87" s="115"/>
      <c r="AP87" s="115"/>
      <c r="AQ87" s="90"/>
      <c r="AS87" s="116">
        <f>ROUND(SUM(AS88:AS95),2)</f>
        <v>0</v>
      </c>
      <c r="AT87" s="117">
        <f>ROUND(SUM(AV87:AW87),2)</f>
        <v>0</v>
      </c>
      <c r="AU87" s="118">
        <f>ROUND(SUM(AU88:AU95),5)</f>
        <v>0</v>
      </c>
      <c r="AV87" s="117">
        <f>ROUND(AZ87*L31,2)</f>
        <v>0</v>
      </c>
      <c r="AW87" s="117">
        <f>ROUND(BA87*L32,2)</f>
        <v>0</v>
      </c>
      <c r="AX87" s="117">
        <f>ROUND(BB87*L31,2)</f>
        <v>0</v>
      </c>
      <c r="AY87" s="117">
        <f>ROUND(BC87*L32,2)</f>
        <v>0</v>
      </c>
      <c r="AZ87" s="117">
        <f>ROUND(SUM(AZ88:AZ95),2)</f>
        <v>0</v>
      </c>
      <c r="BA87" s="117">
        <f>ROUND(SUM(BA88:BA95),2)</f>
        <v>0</v>
      </c>
      <c r="BB87" s="117">
        <f>ROUND(SUM(BB88:BB95),2)</f>
        <v>0</v>
      </c>
      <c r="BC87" s="117">
        <f>ROUND(SUM(BC88:BC95),2)</f>
        <v>0</v>
      </c>
      <c r="BD87" s="119">
        <f>ROUND(SUM(BD88:BD95),2)</f>
        <v>0</v>
      </c>
      <c r="BS87" s="120" t="s">
        <v>76</v>
      </c>
      <c r="BT87" s="120" t="s">
        <v>77</v>
      </c>
      <c r="BU87" s="121" t="s">
        <v>78</v>
      </c>
      <c r="BV87" s="120" t="s">
        <v>79</v>
      </c>
      <c r="BW87" s="120" t="s">
        <v>80</v>
      </c>
      <c r="BX87" s="120" t="s">
        <v>81</v>
      </c>
    </row>
    <row r="88" s="5" customFormat="1" ht="16.5" customHeight="1">
      <c r="A88" s="122" t="s">
        <v>82</v>
      </c>
      <c r="B88" s="123"/>
      <c r="C88" s="124"/>
      <c r="D88" s="125" t="s">
        <v>83</v>
      </c>
      <c r="E88" s="125"/>
      <c r="F88" s="125"/>
      <c r="G88" s="125"/>
      <c r="H88" s="125"/>
      <c r="I88" s="126"/>
      <c r="J88" s="125" t="s">
        <v>84</v>
      </c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7">
        <f>'SO 01 - Šachta nad vrtem'!M30</f>
        <v>0</v>
      </c>
      <c r="AH88" s="126"/>
      <c r="AI88" s="126"/>
      <c r="AJ88" s="126"/>
      <c r="AK88" s="126"/>
      <c r="AL88" s="126"/>
      <c r="AM88" s="126"/>
      <c r="AN88" s="127">
        <f>SUM(AG88,AT88)</f>
        <v>0</v>
      </c>
      <c r="AO88" s="126"/>
      <c r="AP88" s="126"/>
      <c r="AQ88" s="128"/>
      <c r="AS88" s="129">
        <f>'SO 01 - Šachta nad vrtem'!M28</f>
        <v>0</v>
      </c>
      <c r="AT88" s="130">
        <f>ROUND(SUM(AV88:AW88),2)</f>
        <v>0</v>
      </c>
      <c r="AU88" s="131">
        <f>'SO 01 - Šachta nad vrtem'!W155</f>
        <v>0</v>
      </c>
      <c r="AV88" s="130">
        <f>'SO 01 - Šachta nad vrtem'!M32</f>
        <v>0</v>
      </c>
      <c r="AW88" s="130">
        <f>'SO 01 - Šachta nad vrtem'!M33</f>
        <v>0</v>
      </c>
      <c r="AX88" s="130">
        <f>'SO 01 - Šachta nad vrtem'!M34</f>
        <v>0</v>
      </c>
      <c r="AY88" s="130">
        <f>'SO 01 - Šachta nad vrtem'!M35</f>
        <v>0</v>
      </c>
      <c r="AZ88" s="130">
        <f>'SO 01 - Šachta nad vrtem'!H32</f>
        <v>0</v>
      </c>
      <c r="BA88" s="130">
        <f>'SO 01 - Šachta nad vrtem'!H33</f>
        <v>0</v>
      </c>
      <c r="BB88" s="130">
        <f>'SO 01 - Šachta nad vrtem'!H34</f>
        <v>0</v>
      </c>
      <c r="BC88" s="130">
        <f>'SO 01 - Šachta nad vrtem'!H35</f>
        <v>0</v>
      </c>
      <c r="BD88" s="132">
        <f>'SO 01 - Šachta nad vrtem'!H36</f>
        <v>0</v>
      </c>
      <c r="BT88" s="133" t="s">
        <v>85</v>
      </c>
      <c r="BV88" s="133" t="s">
        <v>79</v>
      </c>
      <c r="BW88" s="133" t="s">
        <v>86</v>
      </c>
      <c r="BX88" s="133" t="s">
        <v>80</v>
      </c>
    </row>
    <row r="89" s="5" customFormat="1" ht="16.5" customHeight="1">
      <c r="A89" s="122" t="s">
        <v>82</v>
      </c>
      <c r="B89" s="123"/>
      <c r="C89" s="124"/>
      <c r="D89" s="125" t="s">
        <v>87</v>
      </c>
      <c r="E89" s="125"/>
      <c r="F89" s="125"/>
      <c r="G89" s="125"/>
      <c r="H89" s="125"/>
      <c r="I89" s="126"/>
      <c r="J89" s="125" t="s">
        <v>88</v>
      </c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7">
        <f>'SO 02 - Trubní propojení'!M30</f>
        <v>0</v>
      </c>
      <c r="AH89" s="126"/>
      <c r="AI89" s="126"/>
      <c r="AJ89" s="126"/>
      <c r="AK89" s="126"/>
      <c r="AL89" s="126"/>
      <c r="AM89" s="126"/>
      <c r="AN89" s="127">
        <f>SUM(AG89,AT89)</f>
        <v>0</v>
      </c>
      <c r="AO89" s="126"/>
      <c r="AP89" s="126"/>
      <c r="AQ89" s="128"/>
      <c r="AS89" s="129">
        <f>'SO 02 - Trubní propojení'!M28</f>
        <v>0</v>
      </c>
      <c r="AT89" s="130">
        <f>ROUND(SUM(AV89:AW89),2)</f>
        <v>0</v>
      </c>
      <c r="AU89" s="131">
        <f>'SO 02 - Trubní propojení'!W121</f>
        <v>0</v>
      </c>
      <c r="AV89" s="130">
        <f>'SO 02 - Trubní propojení'!M32</f>
        <v>0</v>
      </c>
      <c r="AW89" s="130">
        <f>'SO 02 - Trubní propojení'!M33</f>
        <v>0</v>
      </c>
      <c r="AX89" s="130">
        <f>'SO 02 - Trubní propojení'!M34</f>
        <v>0</v>
      </c>
      <c r="AY89" s="130">
        <f>'SO 02 - Trubní propojení'!M35</f>
        <v>0</v>
      </c>
      <c r="AZ89" s="130">
        <f>'SO 02 - Trubní propojení'!H32</f>
        <v>0</v>
      </c>
      <c r="BA89" s="130">
        <f>'SO 02 - Trubní propojení'!H33</f>
        <v>0</v>
      </c>
      <c r="BB89" s="130">
        <f>'SO 02 - Trubní propojení'!H34</f>
        <v>0</v>
      </c>
      <c r="BC89" s="130">
        <f>'SO 02 - Trubní propojení'!H35</f>
        <v>0</v>
      </c>
      <c r="BD89" s="132">
        <f>'SO 02 - Trubní propojení'!H36</f>
        <v>0</v>
      </c>
      <c r="BT89" s="133" t="s">
        <v>85</v>
      </c>
      <c r="BV89" s="133" t="s">
        <v>79</v>
      </c>
      <c r="BW89" s="133" t="s">
        <v>89</v>
      </c>
      <c r="BX89" s="133" t="s">
        <v>80</v>
      </c>
    </row>
    <row r="90" s="5" customFormat="1" ht="16.5" customHeight="1">
      <c r="A90" s="122" t="s">
        <v>82</v>
      </c>
      <c r="B90" s="123"/>
      <c r="C90" s="124"/>
      <c r="D90" s="125" t="s">
        <v>90</v>
      </c>
      <c r="E90" s="125"/>
      <c r="F90" s="125"/>
      <c r="G90" s="125"/>
      <c r="H90" s="125"/>
      <c r="I90" s="126"/>
      <c r="J90" s="125" t="s">
        <v>91</v>
      </c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7">
        <f>'SO 03 - Přístupová komuni...'!M30</f>
        <v>0</v>
      </c>
      <c r="AH90" s="126"/>
      <c r="AI90" s="126"/>
      <c r="AJ90" s="126"/>
      <c r="AK90" s="126"/>
      <c r="AL90" s="126"/>
      <c r="AM90" s="126"/>
      <c r="AN90" s="127">
        <f>SUM(AG90,AT90)</f>
        <v>0</v>
      </c>
      <c r="AO90" s="126"/>
      <c r="AP90" s="126"/>
      <c r="AQ90" s="128"/>
      <c r="AS90" s="129">
        <f>'SO 03 - Přístupová komuni...'!M28</f>
        <v>0</v>
      </c>
      <c r="AT90" s="130">
        <f>ROUND(SUM(AV90:AW90),2)</f>
        <v>0</v>
      </c>
      <c r="AU90" s="131">
        <f>'SO 03 - Přístupová komuni...'!W126</f>
        <v>0</v>
      </c>
      <c r="AV90" s="130">
        <f>'SO 03 - Přístupová komuni...'!M32</f>
        <v>0</v>
      </c>
      <c r="AW90" s="130">
        <f>'SO 03 - Přístupová komuni...'!M33</f>
        <v>0</v>
      </c>
      <c r="AX90" s="130">
        <f>'SO 03 - Přístupová komuni...'!M34</f>
        <v>0</v>
      </c>
      <c r="AY90" s="130">
        <f>'SO 03 - Přístupová komuni...'!M35</f>
        <v>0</v>
      </c>
      <c r="AZ90" s="130">
        <f>'SO 03 - Přístupová komuni...'!H32</f>
        <v>0</v>
      </c>
      <c r="BA90" s="130">
        <f>'SO 03 - Přístupová komuni...'!H33</f>
        <v>0</v>
      </c>
      <c r="BB90" s="130">
        <f>'SO 03 - Přístupová komuni...'!H34</f>
        <v>0</v>
      </c>
      <c r="BC90" s="130">
        <f>'SO 03 - Přístupová komuni...'!H35</f>
        <v>0</v>
      </c>
      <c r="BD90" s="132">
        <f>'SO 03 - Přístupová komuni...'!H36</f>
        <v>0</v>
      </c>
      <c r="BT90" s="133" t="s">
        <v>85</v>
      </c>
      <c r="BV90" s="133" t="s">
        <v>79</v>
      </c>
      <c r="BW90" s="133" t="s">
        <v>92</v>
      </c>
      <c r="BX90" s="133" t="s">
        <v>80</v>
      </c>
    </row>
    <row r="91" s="5" customFormat="1" ht="16.5" customHeight="1">
      <c r="A91" s="122" t="s">
        <v>82</v>
      </c>
      <c r="B91" s="123"/>
      <c r="C91" s="124"/>
      <c r="D91" s="125" t="s">
        <v>93</v>
      </c>
      <c r="E91" s="125"/>
      <c r="F91" s="125"/>
      <c r="G91" s="125"/>
      <c r="H91" s="125"/>
      <c r="I91" s="126"/>
      <c r="J91" s="125" t="s">
        <v>94</v>
      </c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7">
        <f>'SO 04 - Oplocení zdroje vody'!M30</f>
        <v>0</v>
      </c>
      <c r="AH91" s="126"/>
      <c r="AI91" s="126"/>
      <c r="AJ91" s="126"/>
      <c r="AK91" s="126"/>
      <c r="AL91" s="126"/>
      <c r="AM91" s="126"/>
      <c r="AN91" s="127">
        <f>SUM(AG91,AT91)</f>
        <v>0</v>
      </c>
      <c r="AO91" s="126"/>
      <c r="AP91" s="126"/>
      <c r="AQ91" s="128"/>
      <c r="AS91" s="129">
        <f>'SO 04 - Oplocení zdroje vody'!M28</f>
        <v>0</v>
      </c>
      <c r="AT91" s="130">
        <f>ROUND(SUM(AV91:AW91),2)</f>
        <v>0</v>
      </c>
      <c r="AU91" s="131">
        <f>'SO 04 - Oplocení zdroje vody'!W123</f>
        <v>0</v>
      </c>
      <c r="AV91" s="130">
        <f>'SO 04 - Oplocení zdroje vody'!M32</f>
        <v>0</v>
      </c>
      <c r="AW91" s="130">
        <f>'SO 04 - Oplocení zdroje vody'!M33</f>
        <v>0</v>
      </c>
      <c r="AX91" s="130">
        <f>'SO 04 - Oplocení zdroje vody'!M34</f>
        <v>0</v>
      </c>
      <c r="AY91" s="130">
        <f>'SO 04 - Oplocení zdroje vody'!M35</f>
        <v>0</v>
      </c>
      <c r="AZ91" s="130">
        <f>'SO 04 - Oplocení zdroje vody'!H32</f>
        <v>0</v>
      </c>
      <c r="BA91" s="130">
        <f>'SO 04 - Oplocení zdroje vody'!H33</f>
        <v>0</v>
      </c>
      <c r="BB91" s="130">
        <f>'SO 04 - Oplocení zdroje vody'!H34</f>
        <v>0</v>
      </c>
      <c r="BC91" s="130">
        <f>'SO 04 - Oplocení zdroje vody'!H35</f>
        <v>0</v>
      </c>
      <c r="BD91" s="132">
        <f>'SO 04 - Oplocení zdroje vody'!H36</f>
        <v>0</v>
      </c>
      <c r="BT91" s="133" t="s">
        <v>85</v>
      </c>
      <c r="BV91" s="133" t="s">
        <v>79</v>
      </c>
      <c r="BW91" s="133" t="s">
        <v>95</v>
      </c>
      <c r="BX91" s="133" t="s">
        <v>80</v>
      </c>
    </row>
    <row r="92" s="5" customFormat="1" ht="16.5" customHeight="1">
      <c r="A92" s="122" t="s">
        <v>82</v>
      </c>
      <c r="B92" s="123"/>
      <c r="C92" s="124"/>
      <c r="D92" s="125" t="s">
        <v>96</v>
      </c>
      <c r="E92" s="125"/>
      <c r="F92" s="125"/>
      <c r="G92" s="125"/>
      <c r="H92" s="125"/>
      <c r="I92" s="126"/>
      <c r="J92" s="125" t="s">
        <v>97</v>
      </c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7">
        <f>'SO 05 - Úprava přízemí vo...'!M30</f>
        <v>0</v>
      </c>
      <c r="AH92" s="126"/>
      <c r="AI92" s="126"/>
      <c r="AJ92" s="126"/>
      <c r="AK92" s="126"/>
      <c r="AL92" s="126"/>
      <c r="AM92" s="126"/>
      <c r="AN92" s="127">
        <f>SUM(AG92,AT92)</f>
        <v>0</v>
      </c>
      <c r="AO92" s="126"/>
      <c r="AP92" s="126"/>
      <c r="AQ92" s="128"/>
      <c r="AS92" s="129">
        <f>'SO 05 - Úprava přízemí vo...'!M28</f>
        <v>0</v>
      </c>
      <c r="AT92" s="130">
        <f>ROUND(SUM(AV92:AW92),2)</f>
        <v>0</v>
      </c>
      <c r="AU92" s="131">
        <f>'SO 05 - Úprava přízemí vo...'!W132</f>
        <v>0</v>
      </c>
      <c r="AV92" s="130">
        <f>'SO 05 - Úprava přízemí vo...'!M32</f>
        <v>0</v>
      </c>
      <c r="AW92" s="130">
        <f>'SO 05 - Úprava přízemí vo...'!M33</f>
        <v>0</v>
      </c>
      <c r="AX92" s="130">
        <f>'SO 05 - Úprava přízemí vo...'!M34</f>
        <v>0</v>
      </c>
      <c r="AY92" s="130">
        <f>'SO 05 - Úprava přízemí vo...'!M35</f>
        <v>0</v>
      </c>
      <c r="AZ92" s="130">
        <f>'SO 05 - Úprava přízemí vo...'!H32</f>
        <v>0</v>
      </c>
      <c r="BA92" s="130">
        <f>'SO 05 - Úprava přízemí vo...'!H33</f>
        <v>0</v>
      </c>
      <c r="BB92" s="130">
        <f>'SO 05 - Úprava přízemí vo...'!H34</f>
        <v>0</v>
      </c>
      <c r="BC92" s="130">
        <f>'SO 05 - Úprava přízemí vo...'!H35</f>
        <v>0</v>
      </c>
      <c r="BD92" s="132">
        <f>'SO 05 - Úprava přízemí vo...'!H36</f>
        <v>0</v>
      </c>
      <c r="BT92" s="133" t="s">
        <v>85</v>
      </c>
      <c r="BV92" s="133" t="s">
        <v>79</v>
      </c>
      <c r="BW92" s="133" t="s">
        <v>98</v>
      </c>
      <c r="BX92" s="133" t="s">
        <v>80</v>
      </c>
    </row>
    <row r="93" s="5" customFormat="1" ht="16.5" customHeight="1">
      <c r="A93" s="122" t="s">
        <v>82</v>
      </c>
      <c r="B93" s="123"/>
      <c r="C93" s="124"/>
      <c r="D93" s="125" t="s">
        <v>99</v>
      </c>
      <c r="E93" s="125"/>
      <c r="F93" s="125"/>
      <c r="G93" s="125"/>
      <c r="H93" s="125"/>
      <c r="I93" s="126"/>
      <c r="J93" s="125" t="s">
        <v>100</v>
      </c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7">
        <f>'SO 06 - Technologie'!M30</f>
        <v>0</v>
      </c>
      <c r="AH93" s="126"/>
      <c r="AI93" s="126"/>
      <c r="AJ93" s="126"/>
      <c r="AK93" s="126"/>
      <c r="AL93" s="126"/>
      <c r="AM93" s="126"/>
      <c r="AN93" s="127">
        <f>SUM(AG93,AT93)</f>
        <v>0</v>
      </c>
      <c r="AO93" s="126"/>
      <c r="AP93" s="126"/>
      <c r="AQ93" s="128"/>
      <c r="AS93" s="129">
        <f>'SO 06 - Technologie'!M28</f>
        <v>0</v>
      </c>
      <c r="AT93" s="130">
        <f>ROUND(SUM(AV93:AW93),2)</f>
        <v>0</v>
      </c>
      <c r="AU93" s="131">
        <f>'SO 06 - Technologie'!W124</f>
        <v>0</v>
      </c>
      <c r="AV93" s="130">
        <f>'SO 06 - Technologie'!M32</f>
        <v>0</v>
      </c>
      <c r="AW93" s="130">
        <f>'SO 06 - Technologie'!M33</f>
        <v>0</v>
      </c>
      <c r="AX93" s="130">
        <f>'SO 06 - Technologie'!M34</f>
        <v>0</v>
      </c>
      <c r="AY93" s="130">
        <f>'SO 06 - Technologie'!M35</f>
        <v>0</v>
      </c>
      <c r="AZ93" s="130">
        <f>'SO 06 - Technologie'!H32</f>
        <v>0</v>
      </c>
      <c r="BA93" s="130">
        <f>'SO 06 - Technologie'!H33</f>
        <v>0</v>
      </c>
      <c r="BB93" s="130">
        <f>'SO 06 - Technologie'!H34</f>
        <v>0</v>
      </c>
      <c r="BC93" s="130">
        <f>'SO 06 - Technologie'!H35</f>
        <v>0</v>
      </c>
      <c r="BD93" s="132">
        <f>'SO 06 - Technologie'!H36</f>
        <v>0</v>
      </c>
      <c r="BT93" s="133" t="s">
        <v>85</v>
      </c>
      <c r="BV93" s="133" t="s">
        <v>79</v>
      </c>
      <c r="BW93" s="133" t="s">
        <v>101</v>
      </c>
      <c r="BX93" s="133" t="s">
        <v>80</v>
      </c>
    </row>
    <row r="94" s="5" customFormat="1" ht="16.5" customHeight="1">
      <c r="A94" s="122" t="s">
        <v>82</v>
      </c>
      <c r="B94" s="123"/>
      <c r="C94" s="124"/>
      <c r="D94" s="125" t="s">
        <v>102</v>
      </c>
      <c r="E94" s="125"/>
      <c r="F94" s="125"/>
      <c r="G94" s="125"/>
      <c r="H94" s="125"/>
      <c r="I94" s="126"/>
      <c r="J94" s="125" t="s">
        <v>103</v>
      </c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7">
        <f>'SO 07 - Elektro + ovládání'!M30</f>
        <v>0</v>
      </c>
      <c r="AH94" s="126"/>
      <c r="AI94" s="126"/>
      <c r="AJ94" s="126"/>
      <c r="AK94" s="126"/>
      <c r="AL94" s="126"/>
      <c r="AM94" s="126"/>
      <c r="AN94" s="127">
        <f>SUM(AG94,AT94)</f>
        <v>0</v>
      </c>
      <c r="AO94" s="126"/>
      <c r="AP94" s="126"/>
      <c r="AQ94" s="128"/>
      <c r="AS94" s="129">
        <f>'SO 07 - Elektro + ovládání'!M28</f>
        <v>0</v>
      </c>
      <c r="AT94" s="130">
        <f>ROUND(SUM(AV94:AW94),2)</f>
        <v>0</v>
      </c>
      <c r="AU94" s="131">
        <f>'SO 07 - Elektro + ovládání'!W117</f>
        <v>0</v>
      </c>
      <c r="AV94" s="130">
        <f>'SO 07 - Elektro + ovládání'!M32</f>
        <v>0</v>
      </c>
      <c r="AW94" s="130">
        <f>'SO 07 - Elektro + ovládání'!M33</f>
        <v>0</v>
      </c>
      <c r="AX94" s="130">
        <f>'SO 07 - Elektro + ovládání'!M34</f>
        <v>0</v>
      </c>
      <c r="AY94" s="130">
        <f>'SO 07 - Elektro + ovládání'!M35</f>
        <v>0</v>
      </c>
      <c r="AZ94" s="130">
        <f>'SO 07 - Elektro + ovládání'!H32</f>
        <v>0</v>
      </c>
      <c r="BA94" s="130">
        <f>'SO 07 - Elektro + ovládání'!H33</f>
        <v>0</v>
      </c>
      <c r="BB94" s="130">
        <f>'SO 07 - Elektro + ovládání'!H34</f>
        <v>0</v>
      </c>
      <c r="BC94" s="130">
        <f>'SO 07 - Elektro + ovládání'!H35</f>
        <v>0</v>
      </c>
      <c r="BD94" s="132">
        <f>'SO 07 - Elektro + ovládání'!H36</f>
        <v>0</v>
      </c>
      <c r="BT94" s="133" t="s">
        <v>85</v>
      </c>
      <c r="BV94" s="133" t="s">
        <v>79</v>
      </c>
      <c r="BW94" s="133" t="s">
        <v>104</v>
      </c>
      <c r="BX94" s="133" t="s">
        <v>80</v>
      </c>
    </row>
    <row r="95" s="5" customFormat="1" ht="16.5" customHeight="1">
      <c r="A95" s="122" t="s">
        <v>82</v>
      </c>
      <c r="B95" s="123"/>
      <c r="C95" s="124"/>
      <c r="D95" s="125" t="s">
        <v>105</v>
      </c>
      <c r="E95" s="125"/>
      <c r="F95" s="125"/>
      <c r="G95" s="125"/>
      <c r="H95" s="125"/>
      <c r="I95" s="126"/>
      <c r="J95" s="125" t="s">
        <v>106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7">
        <f>'VRN - Vedlejší náklady'!M30</f>
        <v>0</v>
      </c>
      <c r="AH95" s="126"/>
      <c r="AI95" s="126"/>
      <c r="AJ95" s="126"/>
      <c r="AK95" s="126"/>
      <c r="AL95" s="126"/>
      <c r="AM95" s="126"/>
      <c r="AN95" s="127">
        <f>SUM(AG95,AT95)</f>
        <v>0</v>
      </c>
      <c r="AO95" s="126"/>
      <c r="AP95" s="126"/>
      <c r="AQ95" s="128"/>
      <c r="AS95" s="134">
        <f>'VRN - Vedlejší náklady'!M28</f>
        <v>0</v>
      </c>
      <c r="AT95" s="135">
        <f>ROUND(SUM(AV95:AW95),2)</f>
        <v>0</v>
      </c>
      <c r="AU95" s="136">
        <f>'VRN - Vedlejší náklady'!W119</f>
        <v>0</v>
      </c>
      <c r="AV95" s="135">
        <f>'VRN - Vedlejší náklady'!M32</f>
        <v>0</v>
      </c>
      <c r="AW95" s="135">
        <f>'VRN - Vedlejší náklady'!M33</f>
        <v>0</v>
      </c>
      <c r="AX95" s="135">
        <f>'VRN - Vedlejší náklady'!M34</f>
        <v>0</v>
      </c>
      <c r="AY95" s="135">
        <f>'VRN - Vedlejší náklady'!M35</f>
        <v>0</v>
      </c>
      <c r="AZ95" s="135">
        <f>'VRN - Vedlejší náklady'!H32</f>
        <v>0</v>
      </c>
      <c r="BA95" s="135">
        <f>'VRN - Vedlejší náklady'!H33</f>
        <v>0</v>
      </c>
      <c r="BB95" s="135">
        <f>'VRN - Vedlejší náklady'!H34</f>
        <v>0</v>
      </c>
      <c r="BC95" s="135">
        <f>'VRN - Vedlejší náklady'!H35</f>
        <v>0</v>
      </c>
      <c r="BD95" s="137">
        <f>'VRN - Vedlejší náklady'!H36</f>
        <v>0</v>
      </c>
      <c r="BT95" s="133" t="s">
        <v>85</v>
      </c>
      <c r="BV95" s="133" t="s">
        <v>79</v>
      </c>
      <c r="BW95" s="133" t="s">
        <v>107</v>
      </c>
      <c r="BX95" s="133" t="s">
        <v>80</v>
      </c>
    </row>
    <row r="96">
      <c r="B96" s="28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1"/>
    </row>
    <row r="97" s="1" customFormat="1" ht="30" customHeight="1">
      <c r="B97" s="48"/>
      <c r="C97" s="112" t="s">
        <v>108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115">
        <f>ROUND(SUM(AG98:AG101),2)</f>
        <v>0</v>
      </c>
      <c r="AH97" s="115"/>
      <c r="AI97" s="115"/>
      <c r="AJ97" s="115"/>
      <c r="AK97" s="115"/>
      <c r="AL97" s="115"/>
      <c r="AM97" s="115"/>
      <c r="AN97" s="115">
        <f>ROUND(SUM(AN98:AN101),2)</f>
        <v>0</v>
      </c>
      <c r="AO97" s="115"/>
      <c r="AP97" s="115"/>
      <c r="AQ97" s="50"/>
      <c r="AS97" s="108" t="s">
        <v>109</v>
      </c>
      <c r="AT97" s="109" t="s">
        <v>110</v>
      </c>
      <c r="AU97" s="109" t="s">
        <v>41</v>
      </c>
      <c r="AV97" s="110" t="s">
        <v>64</v>
      </c>
    </row>
    <row r="98" s="1" customFormat="1" ht="19.92" customHeight="1">
      <c r="B98" s="48"/>
      <c r="C98" s="49"/>
      <c r="D98" s="138" t="s">
        <v>111</v>
      </c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139">
        <f>ROUND(AG87*AS98,2)</f>
        <v>0</v>
      </c>
      <c r="AH98" s="140"/>
      <c r="AI98" s="140"/>
      <c r="AJ98" s="140"/>
      <c r="AK98" s="140"/>
      <c r="AL98" s="140"/>
      <c r="AM98" s="140"/>
      <c r="AN98" s="140">
        <f>ROUND(AG98+AV98,2)</f>
        <v>0</v>
      </c>
      <c r="AO98" s="140"/>
      <c r="AP98" s="140"/>
      <c r="AQ98" s="50"/>
      <c r="AS98" s="141">
        <v>0</v>
      </c>
      <c r="AT98" s="142" t="s">
        <v>112</v>
      </c>
      <c r="AU98" s="142" t="s">
        <v>42</v>
      </c>
      <c r="AV98" s="143">
        <f>ROUND(IF(AU98="základní",AG98*L31,IF(AU98="snížená",AG98*L32,0)),2)</f>
        <v>0</v>
      </c>
      <c r="BV98" s="24" t="s">
        <v>113</v>
      </c>
      <c r="BY98" s="144">
        <f>IF(AU98="základní",AV98,0)</f>
        <v>0</v>
      </c>
      <c r="BZ98" s="144">
        <f>IF(AU98="snížená",AV98,0)</f>
        <v>0</v>
      </c>
      <c r="CA98" s="144">
        <v>0</v>
      </c>
      <c r="CB98" s="144">
        <v>0</v>
      </c>
      <c r="CC98" s="144">
        <v>0</v>
      </c>
      <c r="CD98" s="144">
        <f>IF(AU98="základní",AG98,0)</f>
        <v>0</v>
      </c>
      <c r="CE98" s="144">
        <f>IF(AU98="snížená",AG98,0)</f>
        <v>0</v>
      </c>
      <c r="CF98" s="144">
        <f>IF(AU98="zákl. přenesená",AG98,0)</f>
        <v>0</v>
      </c>
      <c r="CG98" s="144">
        <f>IF(AU98="sníž. přenesená",AG98,0)</f>
        <v>0</v>
      </c>
      <c r="CH98" s="144">
        <f>IF(AU98="nulová",AG98,0)</f>
        <v>0</v>
      </c>
      <c r="CI98" s="24">
        <f>IF(AU98="základní",1,IF(AU98="snížená",2,IF(AU98="zákl. přenesená",4,IF(AU98="sníž. přenesená",5,3))))</f>
        <v>1</v>
      </c>
      <c r="CJ98" s="24">
        <f>IF(AT98="stavební čast",1,IF(8898="investiční čast",2,3))</f>
        <v>1</v>
      </c>
      <c r="CK98" s="24" t="str">
        <f>IF(D98="Vyplň vlastní","","x")</f>
        <v>x</v>
      </c>
    </row>
    <row r="99" s="1" customFormat="1" ht="19.92" customHeight="1">
      <c r="B99" s="48"/>
      <c r="C99" s="49"/>
      <c r="D99" s="145" t="s">
        <v>114</v>
      </c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49"/>
      <c r="AD99" s="49"/>
      <c r="AE99" s="49"/>
      <c r="AF99" s="49"/>
      <c r="AG99" s="139">
        <f>AG87*AS99</f>
        <v>0</v>
      </c>
      <c r="AH99" s="140"/>
      <c r="AI99" s="140"/>
      <c r="AJ99" s="140"/>
      <c r="AK99" s="140"/>
      <c r="AL99" s="140"/>
      <c r="AM99" s="140"/>
      <c r="AN99" s="140">
        <f>AG99+AV99</f>
        <v>0</v>
      </c>
      <c r="AO99" s="140"/>
      <c r="AP99" s="140"/>
      <c r="AQ99" s="50"/>
      <c r="AS99" s="146">
        <v>0</v>
      </c>
      <c r="AT99" s="147" t="s">
        <v>112</v>
      </c>
      <c r="AU99" s="147" t="s">
        <v>42</v>
      </c>
      <c r="AV99" s="148">
        <f>ROUND(IF(AU99="nulová",0,IF(OR(AU99="základní",AU99="zákl. přenesená"),AG99*L31,AG99*L32)),2)</f>
        <v>0</v>
      </c>
      <c r="BV99" s="24" t="s">
        <v>115</v>
      </c>
      <c r="BY99" s="144">
        <f>IF(AU99="základní",AV99,0)</f>
        <v>0</v>
      </c>
      <c r="BZ99" s="144">
        <f>IF(AU99="snížená",AV99,0)</f>
        <v>0</v>
      </c>
      <c r="CA99" s="144">
        <f>IF(AU99="zákl. přenesená",AV99,0)</f>
        <v>0</v>
      </c>
      <c r="CB99" s="144">
        <f>IF(AU99="sníž. přenesená",AV99,0)</f>
        <v>0</v>
      </c>
      <c r="CC99" s="144">
        <f>IF(AU99="nulová",AV99,0)</f>
        <v>0</v>
      </c>
      <c r="CD99" s="144">
        <f>IF(AU99="základní",AG99,0)</f>
        <v>0</v>
      </c>
      <c r="CE99" s="144">
        <f>IF(AU99="snížená",AG99,0)</f>
        <v>0</v>
      </c>
      <c r="CF99" s="144">
        <f>IF(AU99="zákl. přenesená",AG99,0)</f>
        <v>0</v>
      </c>
      <c r="CG99" s="144">
        <f>IF(AU99="sníž. přenesená",AG99,0)</f>
        <v>0</v>
      </c>
      <c r="CH99" s="144">
        <f>IF(AU99="nulová",AG99,0)</f>
        <v>0</v>
      </c>
      <c r="CI99" s="24">
        <f>IF(AU99="základní",1,IF(AU99="snížená",2,IF(AU99="zákl. přenesená",4,IF(AU99="sníž. přenesená",5,3))))</f>
        <v>1</v>
      </c>
      <c r="CJ99" s="24">
        <f>IF(AT99="stavební čast",1,IF(8899="investiční čast",2,3))</f>
        <v>1</v>
      </c>
      <c r="CK99" s="24" t="str">
        <f>IF(D99="Vyplň vlastní","","x")</f>
        <v/>
      </c>
    </row>
    <row r="100" s="1" customFormat="1" ht="19.92" customHeight="1">
      <c r="B100" s="48"/>
      <c r="C100" s="49"/>
      <c r="D100" s="145" t="s">
        <v>114</v>
      </c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49"/>
      <c r="AD100" s="49"/>
      <c r="AE100" s="49"/>
      <c r="AF100" s="49"/>
      <c r="AG100" s="139">
        <f>AG87*AS100</f>
        <v>0</v>
      </c>
      <c r="AH100" s="140"/>
      <c r="AI100" s="140"/>
      <c r="AJ100" s="140"/>
      <c r="AK100" s="140"/>
      <c r="AL100" s="140"/>
      <c r="AM100" s="140"/>
      <c r="AN100" s="140">
        <f>AG100+AV100</f>
        <v>0</v>
      </c>
      <c r="AO100" s="140"/>
      <c r="AP100" s="140"/>
      <c r="AQ100" s="50"/>
      <c r="AS100" s="146">
        <v>0</v>
      </c>
      <c r="AT100" s="147" t="s">
        <v>112</v>
      </c>
      <c r="AU100" s="147" t="s">
        <v>42</v>
      </c>
      <c r="AV100" s="148">
        <f>ROUND(IF(AU100="nulová",0,IF(OR(AU100="základní",AU100="zákl. přenesená"),AG100*L31,AG100*L32)),2)</f>
        <v>0</v>
      </c>
      <c r="BV100" s="24" t="s">
        <v>115</v>
      </c>
      <c r="BY100" s="144">
        <f>IF(AU100="základní",AV100,0)</f>
        <v>0</v>
      </c>
      <c r="BZ100" s="144">
        <f>IF(AU100="snížená",AV100,0)</f>
        <v>0</v>
      </c>
      <c r="CA100" s="144">
        <f>IF(AU100="zákl. přenesená",AV100,0)</f>
        <v>0</v>
      </c>
      <c r="CB100" s="144">
        <f>IF(AU100="sníž. přenesená",AV100,0)</f>
        <v>0</v>
      </c>
      <c r="CC100" s="144">
        <f>IF(AU100="nulová",AV100,0)</f>
        <v>0</v>
      </c>
      <c r="CD100" s="144">
        <f>IF(AU100="základní",AG100,0)</f>
        <v>0</v>
      </c>
      <c r="CE100" s="144">
        <f>IF(AU100="snížená",AG100,0)</f>
        <v>0</v>
      </c>
      <c r="CF100" s="144">
        <f>IF(AU100="zákl. přenesená",AG100,0)</f>
        <v>0</v>
      </c>
      <c r="CG100" s="144">
        <f>IF(AU100="sníž. přenesená",AG100,0)</f>
        <v>0</v>
      </c>
      <c r="CH100" s="144">
        <f>IF(AU100="nulová",AG100,0)</f>
        <v>0</v>
      </c>
      <c r="CI100" s="24">
        <f>IF(AU100="základní",1,IF(AU100="snížená",2,IF(AU100="zákl. přenesená",4,IF(AU100="sníž. přenesená",5,3))))</f>
        <v>1</v>
      </c>
      <c r="CJ100" s="24">
        <f>IF(AT100="stavební čast",1,IF(88100="investiční čast",2,3))</f>
        <v>1</v>
      </c>
      <c r="CK100" s="24" t="str">
        <f>IF(D100="Vyplň vlastní","","x")</f>
        <v/>
      </c>
    </row>
    <row r="101" s="1" customFormat="1" ht="19.92" customHeight="1">
      <c r="B101" s="48"/>
      <c r="C101" s="49"/>
      <c r="D101" s="145" t="s">
        <v>114</v>
      </c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49"/>
      <c r="AD101" s="49"/>
      <c r="AE101" s="49"/>
      <c r="AF101" s="49"/>
      <c r="AG101" s="139">
        <f>AG87*AS101</f>
        <v>0</v>
      </c>
      <c r="AH101" s="140"/>
      <c r="AI101" s="140"/>
      <c r="AJ101" s="140"/>
      <c r="AK101" s="140"/>
      <c r="AL101" s="140"/>
      <c r="AM101" s="140"/>
      <c r="AN101" s="140">
        <f>AG101+AV101</f>
        <v>0</v>
      </c>
      <c r="AO101" s="140"/>
      <c r="AP101" s="140"/>
      <c r="AQ101" s="50"/>
      <c r="AS101" s="149">
        <v>0</v>
      </c>
      <c r="AT101" s="150" t="s">
        <v>112</v>
      </c>
      <c r="AU101" s="150" t="s">
        <v>42</v>
      </c>
      <c r="AV101" s="151">
        <f>ROUND(IF(AU101="nulová",0,IF(OR(AU101="základní",AU101="zákl. přenesená"),AG101*L31,AG101*L32)),2)</f>
        <v>0</v>
      </c>
      <c r="BV101" s="24" t="s">
        <v>115</v>
      </c>
      <c r="BY101" s="144">
        <f>IF(AU101="základní",AV101,0)</f>
        <v>0</v>
      </c>
      <c r="BZ101" s="144">
        <f>IF(AU101="snížená",AV101,0)</f>
        <v>0</v>
      </c>
      <c r="CA101" s="144">
        <f>IF(AU101="zákl. přenesená",AV101,0)</f>
        <v>0</v>
      </c>
      <c r="CB101" s="144">
        <f>IF(AU101="sníž. přenesená",AV101,0)</f>
        <v>0</v>
      </c>
      <c r="CC101" s="144">
        <f>IF(AU101="nulová",AV101,0)</f>
        <v>0</v>
      </c>
      <c r="CD101" s="144">
        <f>IF(AU101="základní",AG101,0)</f>
        <v>0</v>
      </c>
      <c r="CE101" s="144">
        <f>IF(AU101="snížená",AG101,0)</f>
        <v>0</v>
      </c>
      <c r="CF101" s="144">
        <f>IF(AU101="zákl. přenesená",AG101,0)</f>
        <v>0</v>
      </c>
      <c r="CG101" s="144">
        <f>IF(AU101="sníž. přenesená",AG101,0)</f>
        <v>0</v>
      </c>
      <c r="CH101" s="144">
        <f>IF(AU101="nulová",AG101,0)</f>
        <v>0</v>
      </c>
      <c r="CI101" s="24">
        <f>IF(AU101="základní",1,IF(AU101="snížená",2,IF(AU101="zákl. přenesená",4,IF(AU101="sníž. přenesená",5,3))))</f>
        <v>1</v>
      </c>
      <c r="CJ101" s="24">
        <f>IF(AT101="stavební čast",1,IF(88101="investiční čast",2,3))</f>
        <v>1</v>
      </c>
      <c r="CK101" s="24" t="str">
        <f>IF(D101="Vyplň vlastní","","x")</f>
        <v/>
      </c>
    </row>
    <row r="102" s="1" customFormat="1" ht="10.8" customHeight="1"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50"/>
    </row>
    <row r="103" s="1" customFormat="1" ht="30" customHeight="1">
      <c r="B103" s="48"/>
      <c r="C103" s="152" t="s">
        <v>116</v>
      </c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4">
        <f>ROUND(AG87+AG97,2)</f>
        <v>0</v>
      </c>
      <c r="AH103" s="154"/>
      <c r="AI103" s="154"/>
      <c r="AJ103" s="154"/>
      <c r="AK103" s="154"/>
      <c r="AL103" s="154"/>
      <c r="AM103" s="154"/>
      <c r="AN103" s="154">
        <f>AN87+AN97</f>
        <v>0</v>
      </c>
      <c r="AO103" s="154"/>
      <c r="AP103" s="154"/>
      <c r="AQ103" s="50"/>
    </row>
    <row r="104" s="1" customFormat="1" ht="6.96" customHeight="1">
      <c r="B104" s="77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9"/>
    </row>
  </sheetData>
  <sheetProtection sheet="1" formatColumns="0" formatRows="0" objects="1" scenarios="1" spinCount="10" saltValue="2Yq2lworS2zXZzLiW3Zv7nOGWK+PV3JCJVhNzdexn5Eevamwn1puFKvdwHSr4K3InAhI8+BNEO7HtxmfJfDW7g==" hashValue="g8XY2ew+VvZmaycceAd573Yn00uJe9IxcBnxdNw7CqMbxz2hQGSKLbaMalb/QgCWDopyyBPTDqDnB+omDh7fjQ==" algorithmName="SHA-512" password="CC35"/>
  <mergeCells count="86"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  <mergeCell ref="C2:AP2"/>
    <mergeCell ref="C4:AP4"/>
    <mergeCell ref="AR2:BE2"/>
    <mergeCell ref="K5:AO5"/>
    <mergeCell ref="AK33:AO33"/>
    <mergeCell ref="AN95:AP95"/>
    <mergeCell ref="AN93:AP93"/>
    <mergeCell ref="AN90:AP90"/>
    <mergeCell ref="AN91:AP91"/>
    <mergeCell ref="AN92:AP92"/>
    <mergeCell ref="AN94:AP94"/>
    <mergeCell ref="K6:AO6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D94:H94"/>
    <mergeCell ref="D88:H88"/>
    <mergeCell ref="D89:H89"/>
    <mergeCell ref="D90:H90"/>
    <mergeCell ref="D91:H91"/>
    <mergeCell ref="D92:H92"/>
    <mergeCell ref="D93:H93"/>
    <mergeCell ref="D95:H95"/>
    <mergeCell ref="AM82:AP82"/>
    <mergeCell ref="AS82:AT84"/>
    <mergeCell ref="AM83:AP83"/>
    <mergeCell ref="AN85:AP85"/>
    <mergeCell ref="D101:AB101"/>
    <mergeCell ref="D99:AB99"/>
    <mergeCell ref="AG99:AM99"/>
    <mergeCell ref="D100:AB100"/>
    <mergeCell ref="AG100:AM100"/>
    <mergeCell ref="AG101:AM101"/>
    <mergeCell ref="AN101:AP101"/>
    <mergeCell ref="AN100:AP100"/>
    <mergeCell ref="AG98:AM98"/>
    <mergeCell ref="AN98:AP98"/>
    <mergeCell ref="AN99:AP99"/>
    <mergeCell ref="AG97:AM97"/>
    <mergeCell ref="AN97:AP97"/>
    <mergeCell ref="AG103:AM103"/>
    <mergeCell ref="AN103:AP103"/>
    <mergeCell ref="C85:G85"/>
    <mergeCell ref="I85:AF85"/>
    <mergeCell ref="AG85:AM85"/>
    <mergeCell ref="J88:AF88"/>
    <mergeCell ref="J89:AF89"/>
    <mergeCell ref="J90:AF90"/>
    <mergeCell ref="J91:AF91"/>
    <mergeCell ref="J92:AF92"/>
    <mergeCell ref="J93:AF93"/>
    <mergeCell ref="J94:AF94"/>
    <mergeCell ref="J95:AF95"/>
    <mergeCell ref="AG87:AM87"/>
    <mergeCell ref="AN89:AP89"/>
    <mergeCell ref="AN88:AP88"/>
    <mergeCell ref="AG88:AM88"/>
    <mergeCell ref="AG89:AM89"/>
    <mergeCell ref="AG90:AM90"/>
    <mergeCell ref="AG91:AM91"/>
    <mergeCell ref="AG92:AM92"/>
    <mergeCell ref="AG93:AM93"/>
    <mergeCell ref="AG94:AM94"/>
    <mergeCell ref="AG95:AM95"/>
    <mergeCell ref="AN87:AP87"/>
  </mergeCells>
  <dataValidations count="2">
    <dataValidation type="list" allowBlank="1" showInputMessage="1" showErrorMessage="1" error="Povoleny jsou hodnoty základní, snížená, zákl. přenesená, sníž. přenesená, nulová." sqref="AU98:AU102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8:AT102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SO 01 - Šachta nad vrtem'!C2" display="/"/>
    <hyperlink ref="A89" location="'SO 02 - Trubní propojení'!C2" display="/"/>
    <hyperlink ref="A90" location="'SO 03 - Přístupová komuni...'!C2" display="/"/>
    <hyperlink ref="A91" location="'SO 04 - Oplocení zdroje vody'!C2" display="/"/>
    <hyperlink ref="A92" location="'SO 05 - Úprava přízemí vo...'!C2" display="/"/>
    <hyperlink ref="A93" location="'SO 06 - Technologie'!C2" display="/"/>
    <hyperlink ref="A94" location="'SO 07 - Elektro + ovládání'!C2" display="/"/>
    <hyperlink ref="A95" location="'VRN - Vedlejší náklady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5"/>
      <c r="B1" s="15"/>
      <c r="C1" s="15"/>
      <c r="D1" s="16" t="s">
        <v>1</v>
      </c>
      <c r="E1" s="15"/>
      <c r="F1" s="17" t="s">
        <v>117</v>
      </c>
      <c r="G1" s="17"/>
      <c r="H1" s="156" t="s">
        <v>118</v>
      </c>
      <c r="I1" s="156"/>
      <c r="J1" s="156"/>
      <c r="K1" s="156"/>
      <c r="L1" s="17" t="s">
        <v>119</v>
      </c>
      <c r="M1" s="15"/>
      <c r="N1" s="15"/>
      <c r="O1" s="16" t="s">
        <v>120</v>
      </c>
      <c r="P1" s="15"/>
      <c r="Q1" s="15"/>
      <c r="R1" s="15"/>
      <c r="S1" s="17" t="s">
        <v>121</v>
      </c>
      <c r="T1" s="17"/>
      <c r="U1" s="155"/>
      <c r="V1" s="15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86</v>
      </c>
      <c r="AZ2" s="157" t="s">
        <v>122</v>
      </c>
      <c r="BA2" s="157" t="s">
        <v>123</v>
      </c>
      <c r="BB2" s="157" t="s">
        <v>124</v>
      </c>
      <c r="BC2" s="157" t="s">
        <v>125</v>
      </c>
      <c r="BD2" s="157" t="s">
        <v>126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126</v>
      </c>
      <c r="AZ3" s="157" t="s">
        <v>127</v>
      </c>
      <c r="BA3" s="157" t="s">
        <v>128</v>
      </c>
      <c r="BB3" s="157" t="s">
        <v>124</v>
      </c>
      <c r="BC3" s="157" t="s">
        <v>129</v>
      </c>
      <c r="BD3" s="157" t="s">
        <v>126</v>
      </c>
    </row>
    <row r="4" ht="36.96" customHeight="1">
      <c r="B4" s="28"/>
      <c r="C4" s="29" t="s">
        <v>130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  <c r="AZ4" s="157" t="s">
        <v>131</v>
      </c>
      <c r="BA4" s="157" t="s">
        <v>132</v>
      </c>
      <c r="BB4" s="157" t="s">
        <v>124</v>
      </c>
      <c r="BC4" s="157" t="s">
        <v>129</v>
      </c>
      <c r="BD4" s="157" t="s">
        <v>126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  <c r="AZ5" s="157" t="s">
        <v>133</v>
      </c>
      <c r="BA5" s="157" t="s">
        <v>134</v>
      </c>
      <c r="BB5" s="157" t="s">
        <v>124</v>
      </c>
      <c r="BC5" s="157" t="s">
        <v>135</v>
      </c>
      <c r="BD5" s="157" t="s">
        <v>126</v>
      </c>
    </row>
    <row r="6" ht="25.44" customHeight="1">
      <c r="B6" s="28"/>
      <c r="C6" s="33"/>
      <c r="D6" s="40" t="s">
        <v>19</v>
      </c>
      <c r="E6" s="33"/>
      <c r="F6" s="158" t="str">
        <f>'Rekapitulace stavby'!K6</f>
        <v>Napojení nového vodního zdroje - vrtu, Vysoké nad Jizerou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  <c r="AZ6" s="157" t="s">
        <v>136</v>
      </c>
      <c r="BA6" s="157" t="s">
        <v>22</v>
      </c>
      <c r="BB6" s="157" t="s">
        <v>22</v>
      </c>
      <c r="BC6" s="157" t="s">
        <v>137</v>
      </c>
      <c r="BD6" s="157" t="s">
        <v>126</v>
      </c>
    </row>
    <row r="7" s="1" customFormat="1" ht="32.88" customHeight="1">
      <c r="B7" s="48"/>
      <c r="C7" s="49"/>
      <c r="D7" s="37" t="s">
        <v>138</v>
      </c>
      <c r="E7" s="49"/>
      <c r="F7" s="38" t="s">
        <v>139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  <c r="AZ7" s="157" t="s">
        <v>140</v>
      </c>
      <c r="BA7" s="157" t="s">
        <v>22</v>
      </c>
      <c r="BB7" s="157" t="s">
        <v>22</v>
      </c>
      <c r="BC7" s="157" t="s">
        <v>141</v>
      </c>
      <c r="BD7" s="157" t="s">
        <v>126</v>
      </c>
    </row>
    <row r="8" s="1" customFormat="1" ht="14.4" customHeight="1">
      <c r="B8" s="48"/>
      <c r="C8" s="49"/>
      <c r="D8" s="40" t="s">
        <v>21</v>
      </c>
      <c r="E8" s="49"/>
      <c r="F8" s="35" t="s">
        <v>22</v>
      </c>
      <c r="G8" s="49"/>
      <c r="H8" s="49"/>
      <c r="I8" s="49"/>
      <c r="J8" s="49"/>
      <c r="K8" s="49"/>
      <c r="L8" s="49"/>
      <c r="M8" s="40" t="s">
        <v>23</v>
      </c>
      <c r="N8" s="49"/>
      <c r="O8" s="35" t="s">
        <v>22</v>
      </c>
      <c r="P8" s="49"/>
      <c r="Q8" s="49"/>
      <c r="R8" s="50"/>
      <c r="AZ8" s="157" t="s">
        <v>142</v>
      </c>
      <c r="BA8" s="157" t="s">
        <v>22</v>
      </c>
      <c r="BB8" s="157" t="s">
        <v>22</v>
      </c>
      <c r="BC8" s="157" t="s">
        <v>143</v>
      </c>
      <c r="BD8" s="157" t="s">
        <v>126</v>
      </c>
    </row>
    <row r="9" s="1" customFormat="1" ht="14.4" customHeight="1">
      <c r="B9" s="48"/>
      <c r="C9" s="49"/>
      <c r="D9" s="40" t="s">
        <v>24</v>
      </c>
      <c r="E9" s="49"/>
      <c r="F9" s="35" t="s">
        <v>25</v>
      </c>
      <c r="G9" s="49"/>
      <c r="H9" s="49"/>
      <c r="I9" s="49"/>
      <c r="J9" s="49"/>
      <c r="K9" s="49"/>
      <c r="L9" s="49"/>
      <c r="M9" s="40" t="s">
        <v>26</v>
      </c>
      <c r="N9" s="49"/>
      <c r="O9" s="159" t="str">
        <f>'Rekapitulace stavby'!AN8</f>
        <v>7. 8. 2018</v>
      </c>
      <c r="P9" s="92"/>
      <c r="Q9" s="49"/>
      <c r="R9" s="50"/>
      <c r="AZ9" s="157" t="s">
        <v>144</v>
      </c>
      <c r="BA9" s="157" t="s">
        <v>22</v>
      </c>
      <c r="BB9" s="157" t="s">
        <v>22</v>
      </c>
      <c r="BC9" s="157" t="s">
        <v>145</v>
      </c>
      <c r="BD9" s="157" t="s">
        <v>126</v>
      </c>
    </row>
    <row r="10" s="1" customFormat="1" ht="10.8" customHeight="1"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0"/>
      <c r="AZ10" s="157" t="s">
        <v>146</v>
      </c>
      <c r="BA10" s="157" t="s">
        <v>22</v>
      </c>
      <c r="BB10" s="157" t="s">
        <v>22</v>
      </c>
      <c r="BC10" s="157" t="s">
        <v>147</v>
      </c>
      <c r="BD10" s="157" t="s">
        <v>126</v>
      </c>
    </row>
    <row r="11" s="1" customFormat="1" ht="14.4" customHeight="1">
      <c r="B11" s="48"/>
      <c r="C11" s="49"/>
      <c r="D11" s="40" t="s">
        <v>28</v>
      </c>
      <c r="E11" s="49"/>
      <c r="F11" s="49"/>
      <c r="G11" s="49"/>
      <c r="H11" s="49"/>
      <c r="I11" s="49"/>
      <c r="J11" s="49"/>
      <c r="K11" s="49"/>
      <c r="L11" s="49"/>
      <c r="M11" s="40" t="s">
        <v>29</v>
      </c>
      <c r="N11" s="49"/>
      <c r="O11" s="35" t="str">
        <f>IF('Rekapitulace stavby'!AN10="","",'Rekapitulace stavby'!AN10)</f>
        <v/>
      </c>
      <c r="P11" s="35"/>
      <c r="Q11" s="49"/>
      <c r="R11" s="50"/>
      <c r="AZ11" s="157" t="s">
        <v>148</v>
      </c>
      <c r="BA11" s="157" t="s">
        <v>22</v>
      </c>
      <c r="BB11" s="157" t="s">
        <v>22</v>
      </c>
      <c r="BC11" s="157" t="s">
        <v>149</v>
      </c>
      <c r="BD11" s="157" t="s">
        <v>126</v>
      </c>
    </row>
    <row r="12" s="1" customFormat="1" ht="18" customHeight="1">
      <c r="B12" s="48"/>
      <c r="C12" s="49"/>
      <c r="D12" s="49"/>
      <c r="E12" s="35" t="str">
        <f>IF('Rekapitulace stavby'!E11="","",'Rekapitulace stavby'!E11)</f>
        <v xml:space="preserve"> </v>
      </c>
      <c r="F12" s="49"/>
      <c r="G12" s="49"/>
      <c r="H12" s="49"/>
      <c r="I12" s="49"/>
      <c r="J12" s="49"/>
      <c r="K12" s="49"/>
      <c r="L12" s="49"/>
      <c r="M12" s="40" t="s">
        <v>31</v>
      </c>
      <c r="N12" s="49"/>
      <c r="O12" s="35" t="str">
        <f>IF('Rekapitulace stavby'!AN11="","",'Rekapitulace stavby'!AN11)</f>
        <v/>
      </c>
      <c r="P12" s="35"/>
      <c r="Q12" s="49"/>
      <c r="R12" s="50"/>
      <c r="AZ12" s="157" t="s">
        <v>150</v>
      </c>
      <c r="BA12" s="157" t="s">
        <v>22</v>
      </c>
      <c r="BB12" s="157" t="s">
        <v>22</v>
      </c>
      <c r="BC12" s="157" t="s">
        <v>151</v>
      </c>
      <c r="BD12" s="157" t="s">
        <v>126</v>
      </c>
    </row>
    <row r="13" s="1" customFormat="1" ht="6.96" customHeight="1"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  <c r="AZ13" s="157" t="s">
        <v>152</v>
      </c>
      <c r="BA13" s="157" t="s">
        <v>22</v>
      </c>
      <c r="BB13" s="157" t="s">
        <v>22</v>
      </c>
      <c r="BC13" s="157" t="s">
        <v>153</v>
      </c>
      <c r="BD13" s="157" t="s">
        <v>126</v>
      </c>
    </row>
    <row r="14" s="1" customFormat="1" ht="14.4" customHeight="1">
      <c r="B14" s="48"/>
      <c r="C14" s="49"/>
      <c r="D14" s="40" t="s">
        <v>32</v>
      </c>
      <c r="E14" s="49"/>
      <c r="F14" s="49"/>
      <c r="G14" s="49"/>
      <c r="H14" s="49"/>
      <c r="I14" s="49"/>
      <c r="J14" s="49"/>
      <c r="K14" s="49"/>
      <c r="L14" s="49"/>
      <c r="M14" s="40" t="s">
        <v>29</v>
      </c>
      <c r="N14" s="49"/>
      <c r="O14" s="41" t="str">
        <f>IF('Rekapitulace stavby'!AN13="","",'Rekapitulace stavby'!AN13)</f>
        <v>Vyplň údaj</v>
      </c>
      <c r="P14" s="35"/>
      <c r="Q14" s="49"/>
      <c r="R14" s="50"/>
      <c r="AZ14" s="157" t="s">
        <v>154</v>
      </c>
      <c r="BA14" s="157" t="s">
        <v>22</v>
      </c>
      <c r="BB14" s="157" t="s">
        <v>22</v>
      </c>
      <c r="BC14" s="157" t="s">
        <v>155</v>
      </c>
      <c r="BD14" s="157" t="s">
        <v>126</v>
      </c>
    </row>
    <row r="15" s="1" customFormat="1" ht="18" customHeight="1">
      <c r="B15" s="48"/>
      <c r="C15" s="49"/>
      <c r="D15" s="49"/>
      <c r="E15" s="41" t="str">
        <f>IF('Rekapitulace stavby'!E14="","",'Rekapitulace stavby'!E14)</f>
        <v>Vyplň údaj</v>
      </c>
      <c r="F15" s="160"/>
      <c r="G15" s="160"/>
      <c r="H15" s="160"/>
      <c r="I15" s="160"/>
      <c r="J15" s="160"/>
      <c r="K15" s="160"/>
      <c r="L15" s="160"/>
      <c r="M15" s="40" t="s">
        <v>31</v>
      </c>
      <c r="N15" s="49"/>
      <c r="O15" s="41" t="str">
        <f>IF('Rekapitulace stavby'!AN14="","",'Rekapitulace stavby'!AN14)</f>
        <v>Vyplň údaj</v>
      </c>
      <c r="P15" s="35"/>
      <c r="Q15" s="49"/>
      <c r="R15" s="50"/>
      <c r="AZ15" s="157" t="s">
        <v>156</v>
      </c>
      <c r="BA15" s="157" t="s">
        <v>22</v>
      </c>
      <c r="BB15" s="157" t="s">
        <v>22</v>
      </c>
      <c r="BC15" s="157" t="s">
        <v>157</v>
      </c>
      <c r="BD15" s="157" t="s">
        <v>126</v>
      </c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AZ16" s="157" t="s">
        <v>158</v>
      </c>
      <c r="BA16" s="157" t="s">
        <v>22</v>
      </c>
      <c r="BB16" s="157" t="s">
        <v>22</v>
      </c>
      <c r="BC16" s="157" t="s">
        <v>159</v>
      </c>
      <c r="BD16" s="157" t="s">
        <v>126</v>
      </c>
    </row>
    <row r="17" s="1" customFormat="1" ht="14.4" customHeight="1">
      <c r="B17" s="48"/>
      <c r="C17" s="49"/>
      <c r="D17" s="40" t="s">
        <v>34</v>
      </c>
      <c r="E17" s="49"/>
      <c r="F17" s="49"/>
      <c r="G17" s="49"/>
      <c r="H17" s="49"/>
      <c r="I17" s="49"/>
      <c r="J17" s="49"/>
      <c r="K17" s="49"/>
      <c r="L17" s="49"/>
      <c r="M17" s="40" t="s">
        <v>29</v>
      </c>
      <c r="N17" s="49"/>
      <c r="O17" s="35" t="str">
        <f>IF('Rekapitulace stavby'!AN16="","",'Rekapitulace stavby'!AN16)</f>
        <v/>
      </c>
      <c r="P17" s="35"/>
      <c r="Q17" s="49"/>
      <c r="R17" s="50"/>
      <c r="AZ17" s="157" t="s">
        <v>160</v>
      </c>
      <c r="BA17" s="157" t="s">
        <v>22</v>
      </c>
      <c r="BB17" s="157" t="s">
        <v>22</v>
      </c>
      <c r="BC17" s="157" t="s">
        <v>161</v>
      </c>
      <c r="BD17" s="157" t="s">
        <v>126</v>
      </c>
    </row>
    <row r="18" s="1" customFormat="1" ht="18" customHeight="1">
      <c r="B18" s="48"/>
      <c r="C18" s="49"/>
      <c r="D18" s="49"/>
      <c r="E18" s="35" t="str">
        <f>IF('Rekapitulace stavby'!E17="","",'Rekapitulace stavby'!E17)</f>
        <v xml:space="preserve"> </v>
      </c>
      <c r="F18" s="49"/>
      <c r="G18" s="49"/>
      <c r="H18" s="49"/>
      <c r="I18" s="49"/>
      <c r="J18" s="49"/>
      <c r="K18" s="49"/>
      <c r="L18" s="49"/>
      <c r="M18" s="40" t="s">
        <v>31</v>
      </c>
      <c r="N18" s="49"/>
      <c r="O18" s="35" t="str">
        <f>IF('Rekapitulace stavby'!AN17="","",'Rekapitulace stavby'!AN17)</f>
        <v/>
      </c>
      <c r="P18" s="35"/>
      <c r="Q18" s="49"/>
      <c r="R18" s="50"/>
      <c r="AZ18" s="157" t="s">
        <v>162</v>
      </c>
      <c r="BA18" s="157" t="s">
        <v>22</v>
      </c>
      <c r="BB18" s="157" t="s">
        <v>22</v>
      </c>
      <c r="BC18" s="157" t="s">
        <v>161</v>
      </c>
      <c r="BD18" s="157" t="s">
        <v>126</v>
      </c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0"/>
      <c r="AZ19" s="157" t="s">
        <v>163</v>
      </c>
      <c r="BA19" s="157" t="s">
        <v>22</v>
      </c>
      <c r="BB19" s="157" t="s">
        <v>22</v>
      </c>
      <c r="BC19" s="157" t="s">
        <v>164</v>
      </c>
      <c r="BD19" s="157" t="s">
        <v>126</v>
      </c>
    </row>
    <row r="20" s="1" customFormat="1" ht="14.4" customHeight="1">
      <c r="B20" s="48"/>
      <c r="C20" s="49"/>
      <c r="D20" s="40" t="s">
        <v>36</v>
      </c>
      <c r="E20" s="49"/>
      <c r="F20" s="49"/>
      <c r="G20" s="49"/>
      <c r="H20" s="49"/>
      <c r="I20" s="49"/>
      <c r="J20" s="49"/>
      <c r="K20" s="49"/>
      <c r="L20" s="49"/>
      <c r="M20" s="40" t="s">
        <v>29</v>
      </c>
      <c r="N20" s="49"/>
      <c r="O20" s="35" t="str">
        <f>IF('Rekapitulace stavby'!AN19="","",'Rekapitulace stavby'!AN19)</f>
        <v/>
      </c>
      <c r="P20" s="35"/>
      <c r="Q20" s="49"/>
      <c r="R20" s="50"/>
      <c r="AZ20" s="157" t="s">
        <v>165</v>
      </c>
      <c r="BA20" s="157" t="s">
        <v>22</v>
      </c>
      <c r="BB20" s="157" t="s">
        <v>22</v>
      </c>
      <c r="BC20" s="157" t="s">
        <v>126</v>
      </c>
      <c r="BD20" s="157" t="s">
        <v>126</v>
      </c>
    </row>
    <row r="21" s="1" customFormat="1" ht="18" customHeight="1">
      <c r="B21" s="48"/>
      <c r="C21" s="49"/>
      <c r="D21" s="49"/>
      <c r="E21" s="35" t="str">
        <f>IF('Rekapitulace stavby'!E20="","",'Rekapitulace stavby'!E20)</f>
        <v xml:space="preserve"> </v>
      </c>
      <c r="F21" s="49"/>
      <c r="G21" s="49"/>
      <c r="H21" s="49"/>
      <c r="I21" s="49"/>
      <c r="J21" s="49"/>
      <c r="K21" s="49"/>
      <c r="L21" s="49"/>
      <c r="M21" s="40" t="s">
        <v>31</v>
      </c>
      <c r="N21" s="49"/>
      <c r="O21" s="35" t="str">
        <f>IF('Rekapitulace stavby'!AN20="","",'Rekapitulace stavby'!AN20)</f>
        <v/>
      </c>
      <c r="P21" s="35"/>
      <c r="Q21" s="49"/>
      <c r="R21" s="50"/>
      <c r="AZ21" s="157" t="s">
        <v>166</v>
      </c>
      <c r="BA21" s="157" t="s">
        <v>22</v>
      </c>
      <c r="BB21" s="157" t="s">
        <v>22</v>
      </c>
      <c r="BC21" s="157" t="s">
        <v>167</v>
      </c>
      <c r="BD21" s="157" t="s">
        <v>126</v>
      </c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0"/>
      <c r="AZ22" s="157" t="s">
        <v>168</v>
      </c>
      <c r="BA22" s="157" t="s">
        <v>22</v>
      </c>
      <c r="BB22" s="157" t="s">
        <v>22</v>
      </c>
      <c r="BC22" s="157" t="s">
        <v>169</v>
      </c>
      <c r="BD22" s="157" t="s">
        <v>126</v>
      </c>
    </row>
    <row r="23" s="1" customFormat="1" ht="14.4" customHeight="1">
      <c r="B23" s="48"/>
      <c r="C23" s="49"/>
      <c r="D23" s="40" t="s">
        <v>37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  <c r="AZ23" s="157" t="s">
        <v>170</v>
      </c>
      <c r="BA23" s="157" t="s">
        <v>22</v>
      </c>
      <c r="BB23" s="157" t="s">
        <v>22</v>
      </c>
      <c r="BC23" s="157" t="s">
        <v>171</v>
      </c>
      <c r="BD23" s="157" t="s">
        <v>126</v>
      </c>
    </row>
    <row r="24" s="1" customFormat="1" ht="16.5" customHeight="1">
      <c r="B24" s="48"/>
      <c r="C24" s="49"/>
      <c r="D24" s="49"/>
      <c r="E24" s="44" t="s">
        <v>22</v>
      </c>
      <c r="F24" s="44"/>
      <c r="G24" s="44"/>
      <c r="H24" s="44"/>
      <c r="I24" s="44"/>
      <c r="J24" s="44"/>
      <c r="K24" s="44"/>
      <c r="L24" s="44"/>
      <c r="M24" s="49"/>
      <c r="N24" s="49"/>
      <c r="O24" s="49"/>
      <c r="P24" s="49"/>
      <c r="Q24" s="49"/>
      <c r="R24" s="50"/>
      <c r="AZ24" s="157" t="s">
        <v>172</v>
      </c>
      <c r="BA24" s="157" t="s">
        <v>22</v>
      </c>
      <c r="BB24" s="157" t="s">
        <v>22</v>
      </c>
      <c r="BC24" s="157" t="s">
        <v>173</v>
      </c>
      <c r="BD24" s="157" t="s">
        <v>126</v>
      </c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AZ25" s="157" t="s">
        <v>174</v>
      </c>
      <c r="BA25" s="157" t="s">
        <v>22</v>
      </c>
      <c r="BB25" s="157" t="s">
        <v>22</v>
      </c>
      <c r="BC25" s="157" t="s">
        <v>175</v>
      </c>
      <c r="BD25" s="157" t="s">
        <v>126</v>
      </c>
    </row>
    <row r="26" s="1" customFormat="1" ht="6.96" customHeight="1">
      <c r="B26" s="48"/>
      <c r="C26" s="4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49"/>
      <c r="R26" s="50"/>
      <c r="AZ26" s="157" t="s">
        <v>176</v>
      </c>
      <c r="BA26" s="157" t="s">
        <v>22</v>
      </c>
      <c r="BB26" s="157" t="s">
        <v>22</v>
      </c>
      <c r="BC26" s="157" t="s">
        <v>177</v>
      </c>
      <c r="BD26" s="157" t="s">
        <v>126</v>
      </c>
    </row>
    <row r="27" s="1" customFormat="1" ht="14.4" customHeight="1">
      <c r="B27" s="48"/>
      <c r="C27" s="49"/>
      <c r="D27" s="161" t="s">
        <v>178</v>
      </c>
      <c r="E27" s="49"/>
      <c r="F27" s="49"/>
      <c r="G27" s="49"/>
      <c r="H27" s="49"/>
      <c r="I27" s="49"/>
      <c r="J27" s="49"/>
      <c r="K27" s="49"/>
      <c r="L27" s="49"/>
      <c r="M27" s="47">
        <f>N88</f>
        <v>0</v>
      </c>
      <c r="N27" s="47"/>
      <c r="O27" s="47"/>
      <c r="P27" s="47"/>
      <c r="Q27" s="49"/>
      <c r="R27" s="50"/>
      <c r="AZ27" s="157" t="s">
        <v>179</v>
      </c>
      <c r="BA27" s="157" t="s">
        <v>22</v>
      </c>
      <c r="BB27" s="157" t="s">
        <v>22</v>
      </c>
      <c r="BC27" s="157" t="s">
        <v>180</v>
      </c>
      <c r="BD27" s="157" t="s">
        <v>126</v>
      </c>
    </row>
    <row r="28" s="1" customFormat="1" ht="14.4" customHeight="1">
      <c r="B28" s="48"/>
      <c r="C28" s="49"/>
      <c r="D28" s="46" t="s">
        <v>111</v>
      </c>
      <c r="E28" s="49"/>
      <c r="F28" s="49"/>
      <c r="G28" s="49"/>
      <c r="H28" s="49"/>
      <c r="I28" s="49"/>
      <c r="J28" s="49"/>
      <c r="K28" s="49"/>
      <c r="L28" s="49"/>
      <c r="M28" s="47">
        <f>N130</f>
        <v>0</v>
      </c>
      <c r="N28" s="47"/>
      <c r="O28" s="47"/>
      <c r="P28" s="47"/>
      <c r="Q28" s="49"/>
      <c r="R28" s="50"/>
      <c r="AZ28" s="157" t="s">
        <v>181</v>
      </c>
      <c r="BA28" s="157" t="s">
        <v>22</v>
      </c>
      <c r="BB28" s="157" t="s">
        <v>22</v>
      </c>
      <c r="BC28" s="157" t="s">
        <v>182</v>
      </c>
      <c r="BD28" s="157" t="s">
        <v>126</v>
      </c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50"/>
      <c r="AZ29" s="157" t="s">
        <v>183</v>
      </c>
      <c r="BA29" s="157" t="s">
        <v>22</v>
      </c>
      <c r="BB29" s="157" t="s">
        <v>22</v>
      </c>
      <c r="BC29" s="157" t="s">
        <v>184</v>
      </c>
      <c r="BD29" s="157" t="s">
        <v>126</v>
      </c>
    </row>
    <row r="30" s="1" customFormat="1" ht="25.44" customHeight="1">
      <c r="B30" s="48"/>
      <c r="C30" s="49"/>
      <c r="D30" s="162" t="s">
        <v>40</v>
      </c>
      <c r="E30" s="49"/>
      <c r="F30" s="49"/>
      <c r="G30" s="49"/>
      <c r="H30" s="49"/>
      <c r="I30" s="49"/>
      <c r="J30" s="49"/>
      <c r="K30" s="49"/>
      <c r="L30" s="49"/>
      <c r="M30" s="163">
        <f>ROUND(M27+M28,2)</f>
        <v>0</v>
      </c>
      <c r="N30" s="49"/>
      <c r="O30" s="49"/>
      <c r="P30" s="49"/>
      <c r="Q30" s="49"/>
      <c r="R30" s="50"/>
      <c r="AZ30" s="157" t="s">
        <v>185</v>
      </c>
      <c r="BA30" s="157" t="s">
        <v>22</v>
      </c>
      <c r="BB30" s="157" t="s">
        <v>22</v>
      </c>
      <c r="BC30" s="157" t="s">
        <v>186</v>
      </c>
      <c r="BD30" s="157" t="s">
        <v>126</v>
      </c>
    </row>
    <row r="31" s="1" customFormat="1" ht="6.96" customHeight="1">
      <c r="B31" s="48"/>
      <c r="C31" s="4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49"/>
      <c r="R31" s="50"/>
      <c r="AZ31" s="157" t="s">
        <v>187</v>
      </c>
      <c r="BA31" s="157" t="s">
        <v>22</v>
      </c>
      <c r="BB31" s="157" t="s">
        <v>22</v>
      </c>
      <c r="BC31" s="157" t="s">
        <v>188</v>
      </c>
      <c r="BD31" s="157" t="s">
        <v>126</v>
      </c>
    </row>
    <row r="32" s="1" customFormat="1" ht="14.4" customHeight="1">
      <c r="B32" s="48"/>
      <c r="C32" s="49"/>
      <c r="D32" s="56" t="s">
        <v>41</v>
      </c>
      <c r="E32" s="56" t="s">
        <v>42</v>
      </c>
      <c r="F32" s="57">
        <v>0.20999999999999999</v>
      </c>
      <c r="G32" s="164" t="s">
        <v>43</v>
      </c>
      <c r="H32" s="165">
        <f>(SUM(BE130:BE137)+SUM(BE155:BE1209))</f>
        <v>0</v>
      </c>
      <c r="I32" s="49"/>
      <c r="J32" s="49"/>
      <c r="K32" s="49"/>
      <c r="L32" s="49"/>
      <c r="M32" s="165">
        <f>ROUND((SUM(BE130:BE137)+SUM(BE155:BE1209)), 2)*F32</f>
        <v>0</v>
      </c>
      <c r="N32" s="49"/>
      <c r="O32" s="49"/>
      <c r="P32" s="49"/>
      <c r="Q32" s="49"/>
      <c r="R32" s="50"/>
      <c r="AZ32" s="157" t="s">
        <v>189</v>
      </c>
      <c r="BA32" s="157" t="s">
        <v>22</v>
      </c>
      <c r="BB32" s="157" t="s">
        <v>22</v>
      </c>
      <c r="BC32" s="157" t="s">
        <v>190</v>
      </c>
      <c r="BD32" s="157" t="s">
        <v>126</v>
      </c>
    </row>
    <row r="33" s="1" customFormat="1" ht="14.4" customHeight="1">
      <c r="B33" s="48"/>
      <c r="C33" s="49"/>
      <c r="D33" s="49"/>
      <c r="E33" s="56" t="s">
        <v>44</v>
      </c>
      <c r="F33" s="57">
        <v>0.14999999999999999</v>
      </c>
      <c r="G33" s="164" t="s">
        <v>43</v>
      </c>
      <c r="H33" s="165">
        <f>(SUM(BF130:BF137)+SUM(BF155:BF1209))</f>
        <v>0</v>
      </c>
      <c r="I33" s="49"/>
      <c r="J33" s="49"/>
      <c r="K33" s="49"/>
      <c r="L33" s="49"/>
      <c r="M33" s="165">
        <f>ROUND((SUM(BF130:BF137)+SUM(BF155:BF1209)), 2)*F33</f>
        <v>0</v>
      </c>
      <c r="N33" s="49"/>
      <c r="O33" s="49"/>
      <c r="P33" s="49"/>
      <c r="Q33" s="49"/>
      <c r="R33" s="50"/>
      <c r="AZ33" s="157" t="s">
        <v>191</v>
      </c>
      <c r="BA33" s="157" t="s">
        <v>22</v>
      </c>
      <c r="BB33" s="157" t="s">
        <v>22</v>
      </c>
      <c r="BC33" s="157" t="s">
        <v>192</v>
      </c>
      <c r="BD33" s="157" t="s">
        <v>126</v>
      </c>
    </row>
    <row r="34" hidden="1" s="1" customFormat="1" ht="14.4" customHeight="1">
      <c r="B34" s="48"/>
      <c r="C34" s="49"/>
      <c r="D34" s="49"/>
      <c r="E34" s="56" t="s">
        <v>45</v>
      </c>
      <c r="F34" s="57">
        <v>0.20999999999999999</v>
      </c>
      <c r="G34" s="164" t="s">
        <v>43</v>
      </c>
      <c r="H34" s="165">
        <f>(SUM(BG130:BG137)+SUM(BG155:BG1209))</f>
        <v>0</v>
      </c>
      <c r="I34" s="49"/>
      <c r="J34" s="49"/>
      <c r="K34" s="49"/>
      <c r="L34" s="49"/>
      <c r="M34" s="165">
        <v>0</v>
      </c>
      <c r="N34" s="49"/>
      <c r="O34" s="49"/>
      <c r="P34" s="49"/>
      <c r="Q34" s="49"/>
      <c r="R34" s="50"/>
      <c r="AZ34" s="157" t="s">
        <v>193</v>
      </c>
      <c r="BA34" s="157" t="s">
        <v>22</v>
      </c>
      <c r="BB34" s="157" t="s">
        <v>22</v>
      </c>
      <c r="BC34" s="157" t="s">
        <v>157</v>
      </c>
      <c r="BD34" s="157" t="s">
        <v>126</v>
      </c>
    </row>
    <row r="35" hidden="1" s="1" customFormat="1" ht="14.4" customHeight="1">
      <c r="B35" s="48"/>
      <c r="C35" s="49"/>
      <c r="D35" s="49"/>
      <c r="E35" s="56" t="s">
        <v>46</v>
      </c>
      <c r="F35" s="57">
        <v>0.14999999999999999</v>
      </c>
      <c r="G35" s="164" t="s">
        <v>43</v>
      </c>
      <c r="H35" s="165">
        <f>(SUM(BH130:BH137)+SUM(BH155:BH1209))</f>
        <v>0</v>
      </c>
      <c r="I35" s="49"/>
      <c r="J35" s="49"/>
      <c r="K35" s="49"/>
      <c r="L35" s="49"/>
      <c r="M35" s="165">
        <v>0</v>
      </c>
      <c r="N35" s="49"/>
      <c r="O35" s="49"/>
      <c r="P35" s="49"/>
      <c r="Q35" s="49"/>
      <c r="R35" s="50"/>
      <c r="AZ35" s="157" t="s">
        <v>194</v>
      </c>
      <c r="BA35" s="157" t="s">
        <v>22</v>
      </c>
      <c r="BB35" s="157" t="s">
        <v>22</v>
      </c>
      <c r="BC35" s="157" t="s">
        <v>195</v>
      </c>
      <c r="BD35" s="157" t="s">
        <v>126</v>
      </c>
    </row>
    <row r="36" hidden="1" s="1" customFormat="1" ht="14.4" customHeight="1">
      <c r="B36" s="48"/>
      <c r="C36" s="49"/>
      <c r="D36" s="49"/>
      <c r="E36" s="56" t="s">
        <v>47</v>
      </c>
      <c r="F36" s="57">
        <v>0</v>
      </c>
      <c r="G36" s="164" t="s">
        <v>43</v>
      </c>
      <c r="H36" s="165">
        <f>(SUM(BI130:BI137)+SUM(BI155:BI1209))</f>
        <v>0</v>
      </c>
      <c r="I36" s="49"/>
      <c r="J36" s="49"/>
      <c r="K36" s="49"/>
      <c r="L36" s="49"/>
      <c r="M36" s="165">
        <v>0</v>
      </c>
      <c r="N36" s="49"/>
      <c r="O36" s="49"/>
      <c r="P36" s="49"/>
      <c r="Q36" s="49"/>
      <c r="R36" s="50"/>
      <c r="AZ36" s="157" t="s">
        <v>196</v>
      </c>
      <c r="BA36" s="157" t="s">
        <v>22</v>
      </c>
      <c r="BB36" s="157" t="s">
        <v>22</v>
      </c>
      <c r="BC36" s="157" t="s">
        <v>182</v>
      </c>
      <c r="BD36" s="157" t="s">
        <v>126</v>
      </c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50"/>
      <c r="AZ37" s="157" t="s">
        <v>197</v>
      </c>
      <c r="BA37" s="157" t="s">
        <v>22</v>
      </c>
      <c r="BB37" s="157" t="s">
        <v>22</v>
      </c>
      <c r="BC37" s="157" t="s">
        <v>198</v>
      </c>
      <c r="BD37" s="157" t="s">
        <v>126</v>
      </c>
    </row>
    <row r="38" s="1" customFormat="1" ht="25.44" customHeight="1">
      <c r="B38" s="48"/>
      <c r="C38" s="153"/>
      <c r="D38" s="166" t="s">
        <v>48</v>
      </c>
      <c r="E38" s="105"/>
      <c r="F38" s="105"/>
      <c r="G38" s="167" t="s">
        <v>49</v>
      </c>
      <c r="H38" s="168" t="s">
        <v>50</v>
      </c>
      <c r="I38" s="105"/>
      <c r="J38" s="105"/>
      <c r="K38" s="105"/>
      <c r="L38" s="169">
        <f>SUM(M30:M36)</f>
        <v>0</v>
      </c>
      <c r="M38" s="169"/>
      <c r="N38" s="169"/>
      <c r="O38" s="169"/>
      <c r="P38" s="170"/>
      <c r="Q38" s="153"/>
      <c r="R38" s="50"/>
      <c r="AZ38" s="157" t="s">
        <v>199</v>
      </c>
      <c r="BA38" s="157" t="s">
        <v>22</v>
      </c>
      <c r="BB38" s="157" t="s">
        <v>22</v>
      </c>
      <c r="BC38" s="157" t="s">
        <v>200</v>
      </c>
      <c r="BD38" s="157" t="s">
        <v>126</v>
      </c>
    </row>
    <row r="39" s="1" customFormat="1" ht="14.4" customHeight="1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50"/>
      <c r="AZ39" s="157" t="s">
        <v>201</v>
      </c>
      <c r="BA39" s="157" t="s">
        <v>22</v>
      </c>
      <c r="BB39" s="157" t="s">
        <v>22</v>
      </c>
      <c r="BC39" s="157" t="s">
        <v>161</v>
      </c>
      <c r="BD39" s="157" t="s">
        <v>126</v>
      </c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  <c r="AZ40" s="157" t="s">
        <v>202</v>
      </c>
      <c r="BA40" s="157" t="s">
        <v>22</v>
      </c>
      <c r="BB40" s="157" t="s">
        <v>22</v>
      </c>
      <c r="BC40" s="157" t="s">
        <v>188</v>
      </c>
      <c r="BD40" s="157" t="s">
        <v>126</v>
      </c>
    </row>
    <row r="41">
      <c r="B41" s="28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1"/>
      <c r="AZ41" s="157" t="s">
        <v>203</v>
      </c>
      <c r="BA41" s="157" t="s">
        <v>22</v>
      </c>
      <c r="BB41" s="157" t="s">
        <v>22</v>
      </c>
      <c r="BC41" s="157" t="s">
        <v>188</v>
      </c>
      <c r="BD41" s="157" t="s">
        <v>126</v>
      </c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  <c r="AZ42" s="157" t="s">
        <v>204</v>
      </c>
      <c r="BA42" s="157" t="s">
        <v>22</v>
      </c>
      <c r="BB42" s="157" t="s">
        <v>22</v>
      </c>
      <c r="BC42" s="157" t="s">
        <v>126</v>
      </c>
      <c r="BD42" s="157" t="s">
        <v>126</v>
      </c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51</v>
      </c>
      <c r="E50" s="69"/>
      <c r="F50" s="69"/>
      <c r="G50" s="69"/>
      <c r="H50" s="70"/>
      <c r="I50" s="49"/>
      <c r="J50" s="68" t="s">
        <v>52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53</v>
      </c>
      <c r="E59" s="74"/>
      <c r="F59" s="74"/>
      <c r="G59" s="75" t="s">
        <v>54</v>
      </c>
      <c r="H59" s="76"/>
      <c r="I59" s="49"/>
      <c r="J59" s="73" t="s">
        <v>53</v>
      </c>
      <c r="K59" s="74"/>
      <c r="L59" s="74"/>
      <c r="M59" s="74"/>
      <c r="N59" s="75" t="s">
        <v>54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55</v>
      </c>
      <c r="E61" s="69"/>
      <c r="F61" s="69"/>
      <c r="G61" s="69"/>
      <c r="H61" s="70"/>
      <c r="I61" s="49"/>
      <c r="J61" s="68" t="s">
        <v>56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53</v>
      </c>
      <c r="E70" s="74"/>
      <c r="F70" s="74"/>
      <c r="G70" s="75" t="s">
        <v>54</v>
      </c>
      <c r="H70" s="76"/>
      <c r="I70" s="49"/>
      <c r="J70" s="73" t="s">
        <v>53</v>
      </c>
      <c r="K70" s="74"/>
      <c r="L70" s="74"/>
      <c r="M70" s="74"/>
      <c r="N70" s="75" t="s">
        <v>54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1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3"/>
    </row>
    <row r="76" s="1" customFormat="1" ht="36.96" customHeight="1">
      <c r="B76" s="48"/>
      <c r="C76" s="29" t="s">
        <v>205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74"/>
      <c r="U76" s="174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74"/>
      <c r="U77" s="174"/>
    </row>
    <row r="78" s="1" customFormat="1" ht="30" customHeight="1">
      <c r="B78" s="48"/>
      <c r="C78" s="40" t="s">
        <v>19</v>
      </c>
      <c r="D78" s="49"/>
      <c r="E78" s="49"/>
      <c r="F78" s="158" t="str">
        <f>F6</f>
        <v>Napojení nového vodního zdroje - vrtu, Vysoké nad Jizerou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74"/>
      <c r="U78" s="174"/>
    </row>
    <row r="79" s="1" customFormat="1" ht="36.96" customHeight="1">
      <c r="B79" s="48"/>
      <c r="C79" s="87" t="s">
        <v>138</v>
      </c>
      <c r="D79" s="49"/>
      <c r="E79" s="49"/>
      <c r="F79" s="89" t="str">
        <f>F7</f>
        <v>SO 01 - Šachta nad vrtem</v>
      </c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50"/>
      <c r="T79" s="174"/>
      <c r="U79" s="174"/>
    </row>
    <row r="80" s="1" customFormat="1" ht="6.96" customHeight="1"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74"/>
      <c r="U80" s="174"/>
    </row>
    <row r="81" s="1" customFormat="1" ht="18" customHeight="1">
      <c r="B81" s="48"/>
      <c r="C81" s="40" t="s">
        <v>24</v>
      </c>
      <c r="D81" s="49"/>
      <c r="E81" s="49"/>
      <c r="F81" s="35" t="str">
        <f>F9</f>
        <v>Vysoké nad Jizerou</v>
      </c>
      <c r="G81" s="49"/>
      <c r="H81" s="49"/>
      <c r="I81" s="49"/>
      <c r="J81" s="49"/>
      <c r="K81" s="40" t="s">
        <v>26</v>
      </c>
      <c r="L81" s="49"/>
      <c r="M81" s="92" t="str">
        <f>IF(O9="","",O9)</f>
        <v>7. 8. 2018</v>
      </c>
      <c r="N81" s="92"/>
      <c r="O81" s="92"/>
      <c r="P81" s="92"/>
      <c r="Q81" s="49"/>
      <c r="R81" s="50"/>
      <c r="T81" s="174"/>
      <c r="U81" s="174"/>
    </row>
    <row r="82" s="1" customFormat="1" ht="6.96" customHeight="1"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50"/>
      <c r="T82" s="174"/>
      <c r="U82" s="174"/>
    </row>
    <row r="83" s="1" customFormat="1">
      <c r="B83" s="48"/>
      <c r="C83" s="40" t="s">
        <v>28</v>
      </c>
      <c r="D83" s="49"/>
      <c r="E83" s="49"/>
      <c r="F83" s="35" t="str">
        <f>E12</f>
        <v xml:space="preserve"> </v>
      </c>
      <c r="G83" s="49"/>
      <c r="H83" s="49"/>
      <c r="I83" s="49"/>
      <c r="J83" s="49"/>
      <c r="K83" s="40" t="s">
        <v>34</v>
      </c>
      <c r="L83" s="49"/>
      <c r="M83" s="35" t="str">
        <f>E18</f>
        <v xml:space="preserve"> </v>
      </c>
      <c r="N83" s="35"/>
      <c r="O83" s="35"/>
      <c r="P83" s="35"/>
      <c r="Q83" s="35"/>
      <c r="R83" s="50"/>
      <c r="T83" s="174"/>
      <c r="U83" s="174"/>
    </row>
    <row r="84" s="1" customFormat="1" ht="14.4" customHeight="1">
      <c r="B84" s="48"/>
      <c r="C84" s="40" t="s">
        <v>32</v>
      </c>
      <c r="D84" s="49"/>
      <c r="E84" s="49"/>
      <c r="F84" s="35" t="str">
        <f>IF(E15="","",E15)</f>
        <v>Vyplň údaj</v>
      </c>
      <c r="G84" s="49"/>
      <c r="H84" s="49"/>
      <c r="I84" s="49"/>
      <c r="J84" s="49"/>
      <c r="K84" s="40" t="s">
        <v>36</v>
      </c>
      <c r="L84" s="49"/>
      <c r="M84" s="35" t="str">
        <f>E21</f>
        <v xml:space="preserve"> </v>
      </c>
      <c r="N84" s="35"/>
      <c r="O84" s="35"/>
      <c r="P84" s="35"/>
      <c r="Q84" s="35"/>
      <c r="R84" s="50"/>
      <c r="T84" s="174"/>
      <c r="U84" s="174"/>
    </row>
    <row r="85" s="1" customFormat="1" ht="10.32" customHeight="1">
      <c r="B85" s="48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50"/>
      <c r="T85" s="174"/>
      <c r="U85" s="174"/>
    </row>
    <row r="86" s="1" customFormat="1" ht="29.28" customHeight="1">
      <c r="B86" s="48"/>
      <c r="C86" s="175" t="s">
        <v>206</v>
      </c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75" t="s">
        <v>207</v>
      </c>
      <c r="O86" s="153"/>
      <c r="P86" s="153"/>
      <c r="Q86" s="153"/>
      <c r="R86" s="50"/>
      <c r="T86" s="174"/>
      <c r="U86" s="174"/>
    </row>
    <row r="87" s="1" customFormat="1" ht="10.32" customHeight="1"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50"/>
      <c r="T87" s="174"/>
      <c r="U87" s="174"/>
    </row>
    <row r="88" s="1" customFormat="1" ht="29.28" customHeight="1">
      <c r="B88" s="48"/>
      <c r="C88" s="176" t="s">
        <v>208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115">
        <f>N155</f>
        <v>0</v>
      </c>
      <c r="O88" s="177"/>
      <c r="P88" s="177"/>
      <c r="Q88" s="177"/>
      <c r="R88" s="50"/>
      <c r="T88" s="174"/>
      <c r="U88" s="174"/>
      <c r="AU88" s="24" t="s">
        <v>209</v>
      </c>
    </row>
    <row r="89" s="6" customFormat="1" ht="24.96" customHeight="1">
      <c r="B89" s="178"/>
      <c r="C89" s="179"/>
      <c r="D89" s="180" t="s">
        <v>210</v>
      </c>
      <c r="E89" s="179"/>
      <c r="F89" s="179"/>
      <c r="G89" s="179"/>
      <c r="H89" s="179"/>
      <c r="I89" s="179"/>
      <c r="J89" s="179"/>
      <c r="K89" s="179"/>
      <c r="L89" s="179"/>
      <c r="M89" s="179"/>
      <c r="N89" s="181">
        <f>N156</f>
        <v>0</v>
      </c>
      <c r="O89" s="179"/>
      <c r="P89" s="179"/>
      <c r="Q89" s="179"/>
      <c r="R89" s="182"/>
      <c r="T89" s="183"/>
      <c r="U89" s="183"/>
    </row>
    <row r="90" s="7" customFormat="1" ht="19.92" customHeight="1">
      <c r="B90" s="184"/>
      <c r="C90" s="185"/>
      <c r="D90" s="138" t="s">
        <v>211</v>
      </c>
      <c r="E90" s="185"/>
      <c r="F90" s="185"/>
      <c r="G90" s="185"/>
      <c r="H90" s="185"/>
      <c r="I90" s="185"/>
      <c r="J90" s="185"/>
      <c r="K90" s="185"/>
      <c r="L90" s="185"/>
      <c r="M90" s="185"/>
      <c r="N90" s="140">
        <f>N157</f>
        <v>0</v>
      </c>
      <c r="O90" s="185"/>
      <c r="P90" s="185"/>
      <c r="Q90" s="185"/>
      <c r="R90" s="186"/>
      <c r="T90" s="187"/>
      <c r="U90" s="187"/>
    </row>
    <row r="91" s="7" customFormat="1" ht="14.88" customHeight="1">
      <c r="B91" s="184"/>
      <c r="C91" s="185"/>
      <c r="D91" s="138" t="s">
        <v>212</v>
      </c>
      <c r="E91" s="185"/>
      <c r="F91" s="185"/>
      <c r="G91" s="185"/>
      <c r="H91" s="185"/>
      <c r="I91" s="185"/>
      <c r="J91" s="185"/>
      <c r="K91" s="185"/>
      <c r="L91" s="185"/>
      <c r="M91" s="185"/>
      <c r="N91" s="140">
        <f>N158</f>
        <v>0</v>
      </c>
      <c r="O91" s="185"/>
      <c r="P91" s="185"/>
      <c r="Q91" s="185"/>
      <c r="R91" s="186"/>
      <c r="T91" s="187"/>
      <c r="U91" s="187"/>
    </row>
    <row r="92" s="7" customFormat="1" ht="14.88" customHeight="1">
      <c r="B92" s="184"/>
      <c r="C92" s="185"/>
      <c r="D92" s="138" t="s">
        <v>213</v>
      </c>
      <c r="E92" s="185"/>
      <c r="F92" s="185"/>
      <c r="G92" s="185"/>
      <c r="H92" s="185"/>
      <c r="I92" s="185"/>
      <c r="J92" s="185"/>
      <c r="K92" s="185"/>
      <c r="L92" s="185"/>
      <c r="M92" s="185"/>
      <c r="N92" s="140">
        <f>N175</f>
        <v>0</v>
      </c>
      <c r="O92" s="185"/>
      <c r="P92" s="185"/>
      <c r="Q92" s="185"/>
      <c r="R92" s="186"/>
      <c r="T92" s="187"/>
      <c r="U92" s="187"/>
    </row>
    <row r="93" s="7" customFormat="1" ht="14.88" customHeight="1">
      <c r="B93" s="184"/>
      <c r="C93" s="185"/>
      <c r="D93" s="138" t="s">
        <v>214</v>
      </c>
      <c r="E93" s="185"/>
      <c r="F93" s="185"/>
      <c r="G93" s="185"/>
      <c r="H93" s="185"/>
      <c r="I93" s="185"/>
      <c r="J93" s="185"/>
      <c r="K93" s="185"/>
      <c r="L93" s="185"/>
      <c r="M93" s="185"/>
      <c r="N93" s="140">
        <f>N217</f>
        <v>0</v>
      </c>
      <c r="O93" s="185"/>
      <c r="P93" s="185"/>
      <c r="Q93" s="185"/>
      <c r="R93" s="186"/>
      <c r="T93" s="187"/>
      <c r="U93" s="187"/>
    </row>
    <row r="94" s="7" customFormat="1" ht="14.88" customHeight="1">
      <c r="B94" s="184"/>
      <c r="C94" s="185"/>
      <c r="D94" s="138" t="s">
        <v>215</v>
      </c>
      <c r="E94" s="185"/>
      <c r="F94" s="185"/>
      <c r="G94" s="185"/>
      <c r="H94" s="185"/>
      <c r="I94" s="185"/>
      <c r="J94" s="185"/>
      <c r="K94" s="185"/>
      <c r="L94" s="185"/>
      <c r="M94" s="185"/>
      <c r="N94" s="140">
        <f>N241</f>
        <v>0</v>
      </c>
      <c r="O94" s="185"/>
      <c r="P94" s="185"/>
      <c r="Q94" s="185"/>
      <c r="R94" s="186"/>
      <c r="T94" s="187"/>
      <c r="U94" s="187"/>
    </row>
    <row r="95" s="7" customFormat="1" ht="19.92" customHeight="1">
      <c r="B95" s="184"/>
      <c r="C95" s="185"/>
      <c r="D95" s="138" t="s">
        <v>216</v>
      </c>
      <c r="E95" s="185"/>
      <c r="F95" s="185"/>
      <c r="G95" s="185"/>
      <c r="H95" s="185"/>
      <c r="I95" s="185"/>
      <c r="J95" s="185"/>
      <c r="K95" s="185"/>
      <c r="L95" s="185"/>
      <c r="M95" s="185"/>
      <c r="N95" s="140">
        <f>N274</f>
        <v>0</v>
      </c>
      <c r="O95" s="185"/>
      <c r="P95" s="185"/>
      <c r="Q95" s="185"/>
      <c r="R95" s="186"/>
      <c r="T95" s="187"/>
      <c r="U95" s="187"/>
    </row>
    <row r="96" s="7" customFormat="1" ht="14.88" customHeight="1">
      <c r="B96" s="184"/>
      <c r="C96" s="185"/>
      <c r="D96" s="138" t="s">
        <v>217</v>
      </c>
      <c r="E96" s="185"/>
      <c r="F96" s="185"/>
      <c r="G96" s="185"/>
      <c r="H96" s="185"/>
      <c r="I96" s="185"/>
      <c r="J96" s="185"/>
      <c r="K96" s="185"/>
      <c r="L96" s="185"/>
      <c r="M96" s="185"/>
      <c r="N96" s="140">
        <f>N275</f>
        <v>0</v>
      </c>
      <c r="O96" s="185"/>
      <c r="P96" s="185"/>
      <c r="Q96" s="185"/>
      <c r="R96" s="186"/>
      <c r="T96" s="187"/>
      <c r="U96" s="187"/>
    </row>
    <row r="97" s="7" customFormat="1" ht="19.92" customHeight="1">
      <c r="B97" s="184"/>
      <c r="C97" s="185"/>
      <c r="D97" s="138" t="s">
        <v>218</v>
      </c>
      <c r="E97" s="185"/>
      <c r="F97" s="185"/>
      <c r="G97" s="185"/>
      <c r="H97" s="185"/>
      <c r="I97" s="185"/>
      <c r="J97" s="185"/>
      <c r="K97" s="185"/>
      <c r="L97" s="185"/>
      <c r="M97" s="185"/>
      <c r="N97" s="140">
        <f>N312</f>
        <v>0</v>
      </c>
      <c r="O97" s="185"/>
      <c r="P97" s="185"/>
      <c r="Q97" s="185"/>
      <c r="R97" s="186"/>
      <c r="T97" s="187"/>
      <c r="U97" s="187"/>
    </row>
    <row r="98" s="7" customFormat="1" ht="14.88" customHeight="1">
      <c r="B98" s="184"/>
      <c r="C98" s="185"/>
      <c r="D98" s="138" t="s">
        <v>219</v>
      </c>
      <c r="E98" s="185"/>
      <c r="F98" s="185"/>
      <c r="G98" s="185"/>
      <c r="H98" s="185"/>
      <c r="I98" s="185"/>
      <c r="J98" s="185"/>
      <c r="K98" s="185"/>
      <c r="L98" s="185"/>
      <c r="M98" s="185"/>
      <c r="N98" s="140">
        <f>N313</f>
        <v>0</v>
      </c>
      <c r="O98" s="185"/>
      <c r="P98" s="185"/>
      <c r="Q98" s="185"/>
      <c r="R98" s="186"/>
      <c r="T98" s="187"/>
      <c r="U98" s="187"/>
    </row>
    <row r="99" s="7" customFormat="1" ht="14.88" customHeight="1">
      <c r="B99" s="184"/>
      <c r="C99" s="185"/>
      <c r="D99" s="138" t="s">
        <v>220</v>
      </c>
      <c r="E99" s="185"/>
      <c r="F99" s="185"/>
      <c r="G99" s="185"/>
      <c r="H99" s="185"/>
      <c r="I99" s="185"/>
      <c r="J99" s="185"/>
      <c r="K99" s="185"/>
      <c r="L99" s="185"/>
      <c r="M99" s="185"/>
      <c r="N99" s="140">
        <f>N355</f>
        <v>0</v>
      </c>
      <c r="O99" s="185"/>
      <c r="P99" s="185"/>
      <c r="Q99" s="185"/>
      <c r="R99" s="186"/>
      <c r="T99" s="187"/>
      <c r="U99" s="187"/>
    </row>
    <row r="100" s="7" customFormat="1" ht="19.92" customHeight="1">
      <c r="B100" s="184"/>
      <c r="C100" s="185"/>
      <c r="D100" s="138" t="s">
        <v>221</v>
      </c>
      <c r="E100" s="185"/>
      <c r="F100" s="185"/>
      <c r="G100" s="185"/>
      <c r="H100" s="185"/>
      <c r="I100" s="185"/>
      <c r="J100" s="185"/>
      <c r="K100" s="185"/>
      <c r="L100" s="185"/>
      <c r="M100" s="185"/>
      <c r="N100" s="140">
        <f>N358</f>
        <v>0</v>
      </c>
      <c r="O100" s="185"/>
      <c r="P100" s="185"/>
      <c r="Q100" s="185"/>
      <c r="R100" s="186"/>
      <c r="T100" s="187"/>
      <c r="U100" s="187"/>
    </row>
    <row r="101" s="7" customFormat="1" ht="14.88" customHeight="1">
      <c r="B101" s="184"/>
      <c r="C101" s="185"/>
      <c r="D101" s="138" t="s">
        <v>222</v>
      </c>
      <c r="E101" s="185"/>
      <c r="F101" s="185"/>
      <c r="G101" s="185"/>
      <c r="H101" s="185"/>
      <c r="I101" s="185"/>
      <c r="J101" s="185"/>
      <c r="K101" s="185"/>
      <c r="L101" s="185"/>
      <c r="M101" s="185"/>
      <c r="N101" s="140">
        <f>N359</f>
        <v>0</v>
      </c>
      <c r="O101" s="185"/>
      <c r="P101" s="185"/>
      <c r="Q101" s="185"/>
      <c r="R101" s="186"/>
      <c r="T101" s="187"/>
      <c r="U101" s="187"/>
    </row>
    <row r="102" s="7" customFormat="1" ht="14.88" customHeight="1">
      <c r="B102" s="184"/>
      <c r="C102" s="185"/>
      <c r="D102" s="138" t="s">
        <v>223</v>
      </c>
      <c r="E102" s="185"/>
      <c r="F102" s="185"/>
      <c r="G102" s="185"/>
      <c r="H102" s="185"/>
      <c r="I102" s="185"/>
      <c r="J102" s="185"/>
      <c r="K102" s="185"/>
      <c r="L102" s="185"/>
      <c r="M102" s="185"/>
      <c r="N102" s="140">
        <f>N436</f>
        <v>0</v>
      </c>
      <c r="O102" s="185"/>
      <c r="P102" s="185"/>
      <c r="Q102" s="185"/>
      <c r="R102" s="186"/>
      <c r="T102" s="187"/>
      <c r="U102" s="187"/>
    </row>
    <row r="103" s="7" customFormat="1" ht="19.92" customHeight="1">
      <c r="B103" s="184"/>
      <c r="C103" s="185"/>
      <c r="D103" s="138" t="s">
        <v>224</v>
      </c>
      <c r="E103" s="185"/>
      <c r="F103" s="185"/>
      <c r="G103" s="185"/>
      <c r="H103" s="185"/>
      <c r="I103" s="185"/>
      <c r="J103" s="185"/>
      <c r="K103" s="185"/>
      <c r="L103" s="185"/>
      <c r="M103" s="185"/>
      <c r="N103" s="140">
        <f>N473</f>
        <v>0</v>
      </c>
      <c r="O103" s="185"/>
      <c r="P103" s="185"/>
      <c r="Q103" s="185"/>
      <c r="R103" s="186"/>
      <c r="T103" s="187"/>
      <c r="U103" s="187"/>
    </row>
    <row r="104" s="7" customFormat="1" ht="14.88" customHeight="1">
      <c r="B104" s="184"/>
      <c r="C104" s="185"/>
      <c r="D104" s="138" t="s">
        <v>225</v>
      </c>
      <c r="E104" s="185"/>
      <c r="F104" s="185"/>
      <c r="G104" s="185"/>
      <c r="H104" s="185"/>
      <c r="I104" s="185"/>
      <c r="J104" s="185"/>
      <c r="K104" s="185"/>
      <c r="L104" s="185"/>
      <c r="M104" s="185"/>
      <c r="N104" s="140">
        <f>N474</f>
        <v>0</v>
      </c>
      <c r="O104" s="185"/>
      <c r="P104" s="185"/>
      <c r="Q104" s="185"/>
      <c r="R104" s="186"/>
      <c r="T104" s="187"/>
      <c r="U104" s="187"/>
    </row>
    <row r="105" s="7" customFormat="1" ht="19.92" customHeight="1">
      <c r="B105" s="184"/>
      <c r="C105" s="185"/>
      <c r="D105" s="138" t="s">
        <v>226</v>
      </c>
      <c r="E105" s="185"/>
      <c r="F105" s="185"/>
      <c r="G105" s="185"/>
      <c r="H105" s="185"/>
      <c r="I105" s="185"/>
      <c r="J105" s="185"/>
      <c r="K105" s="185"/>
      <c r="L105" s="185"/>
      <c r="M105" s="185"/>
      <c r="N105" s="140">
        <f>N499</f>
        <v>0</v>
      </c>
      <c r="O105" s="185"/>
      <c r="P105" s="185"/>
      <c r="Q105" s="185"/>
      <c r="R105" s="186"/>
      <c r="T105" s="187"/>
      <c r="U105" s="187"/>
    </row>
    <row r="106" s="7" customFormat="1" ht="14.88" customHeight="1">
      <c r="B106" s="184"/>
      <c r="C106" s="185"/>
      <c r="D106" s="138" t="s">
        <v>227</v>
      </c>
      <c r="E106" s="185"/>
      <c r="F106" s="185"/>
      <c r="G106" s="185"/>
      <c r="H106" s="185"/>
      <c r="I106" s="185"/>
      <c r="J106" s="185"/>
      <c r="K106" s="185"/>
      <c r="L106" s="185"/>
      <c r="M106" s="185"/>
      <c r="N106" s="140">
        <f>N500</f>
        <v>0</v>
      </c>
      <c r="O106" s="185"/>
      <c r="P106" s="185"/>
      <c r="Q106" s="185"/>
      <c r="R106" s="186"/>
      <c r="T106" s="187"/>
      <c r="U106" s="187"/>
    </row>
    <row r="107" s="7" customFormat="1" ht="14.88" customHeight="1">
      <c r="B107" s="184"/>
      <c r="C107" s="185"/>
      <c r="D107" s="138" t="s">
        <v>228</v>
      </c>
      <c r="E107" s="185"/>
      <c r="F107" s="185"/>
      <c r="G107" s="185"/>
      <c r="H107" s="185"/>
      <c r="I107" s="185"/>
      <c r="J107" s="185"/>
      <c r="K107" s="185"/>
      <c r="L107" s="185"/>
      <c r="M107" s="185"/>
      <c r="N107" s="140">
        <f>N558</f>
        <v>0</v>
      </c>
      <c r="O107" s="185"/>
      <c r="P107" s="185"/>
      <c r="Q107" s="185"/>
      <c r="R107" s="186"/>
      <c r="T107" s="187"/>
      <c r="U107" s="187"/>
    </row>
    <row r="108" s="7" customFormat="1" ht="14.88" customHeight="1">
      <c r="B108" s="184"/>
      <c r="C108" s="185"/>
      <c r="D108" s="138" t="s">
        <v>229</v>
      </c>
      <c r="E108" s="185"/>
      <c r="F108" s="185"/>
      <c r="G108" s="185"/>
      <c r="H108" s="185"/>
      <c r="I108" s="185"/>
      <c r="J108" s="185"/>
      <c r="K108" s="185"/>
      <c r="L108" s="185"/>
      <c r="M108" s="185"/>
      <c r="N108" s="140">
        <f>N687</f>
        <v>0</v>
      </c>
      <c r="O108" s="185"/>
      <c r="P108" s="185"/>
      <c r="Q108" s="185"/>
      <c r="R108" s="186"/>
      <c r="T108" s="187"/>
      <c r="U108" s="187"/>
    </row>
    <row r="109" s="7" customFormat="1" ht="19.92" customHeight="1">
      <c r="B109" s="184"/>
      <c r="C109" s="185"/>
      <c r="D109" s="138" t="s">
        <v>230</v>
      </c>
      <c r="E109" s="185"/>
      <c r="F109" s="185"/>
      <c r="G109" s="185"/>
      <c r="H109" s="185"/>
      <c r="I109" s="185"/>
      <c r="J109" s="185"/>
      <c r="K109" s="185"/>
      <c r="L109" s="185"/>
      <c r="M109" s="185"/>
      <c r="N109" s="140">
        <f>N769</f>
        <v>0</v>
      </c>
      <c r="O109" s="185"/>
      <c r="P109" s="185"/>
      <c r="Q109" s="185"/>
      <c r="R109" s="186"/>
      <c r="T109" s="187"/>
      <c r="U109" s="187"/>
    </row>
    <row r="110" s="7" customFormat="1" ht="14.88" customHeight="1">
      <c r="B110" s="184"/>
      <c r="C110" s="185"/>
      <c r="D110" s="138" t="s">
        <v>231</v>
      </c>
      <c r="E110" s="185"/>
      <c r="F110" s="185"/>
      <c r="G110" s="185"/>
      <c r="H110" s="185"/>
      <c r="I110" s="185"/>
      <c r="J110" s="185"/>
      <c r="K110" s="185"/>
      <c r="L110" s="185"/>
      <c r="M110" s="185"/>
      <c r="N110" s="140">
        <f>N770</f>
        <v>0</v>
      </c>
      <c r="O110" s="185"/>
      <c r="P110" s="185"/>
      <c r="Q110" s="185"/>
      <c r="R110" s="186"/>
      <c r="T110" s="187"/>
      <c r="U110" s="187"/>
    </row>
    <row r="111" s="7" customFormat="1" ht="19.92" customHeight="1">
      <c r="B111" s="184"/>
      <c r="C111" s="185"/>
      <c r="D111" s="138" t="s">
        <v>232</v>
      </c>
      <c r="E111" s="185"/>
      <c r="F111" s="185"/>
      <c r="G111" s="185"/>
      <c r="H111" s="185"/>
      <c r="I111" s="185"/>
      <c r="J111" s="185"/>
      <c r="K111" s="185"/>
      <c r="L111" s="185"/>
      <c r="M111" s="185"/>
      <c r="N111" s="140">
        <f>N775</f>
        <v>0</v>
      </c>
      <c r="O111" s="185"/>
      <c r="P111" s="185"/>
      <c r="Q111" s="185"/>
      <c r="R111" s="186"/>
      <c r="T111" s="187"/>
      <c r="U111" s="187"/>
    </row>
    <row r="112" s="7" customFormat="1" ht="14.88" customHeight="1">
      <c r="B112" s="184"/>
      <c r="C112" s="185"/>
      <c r="D112" s="138" t="s">
        <v>233</v>
      </c>
      <c r="E112" s="185"/>
      <c r="F112" s="185"/>
      <c r="G112" s="185"/>
      <c r="H112" s="185"/>
      <c r="I112" s="185"/>
      <c r="J112" s="185"/>
      <c r="K112" s="185"/>
      <c r="L112" s="185"/>
      <c r="M112" s="185"/>
      <c r="N112" s="140">
        <f>N776</f>
        <v>0</v>
      </c>
      <c r="O112" s="185"/>
      <c r="P112" s="185"/>
      <c r="Q112" s="185"/>
      <c r="R112" s="186"/>
      <c r="T112" s="187"/>
      <c r="U112" s="187"/>
    </row>
    <row r="113" s="7" customFormat="1" ht="14.88" customHeight="1">
      <c r="B113" s="184"/>
      <c r="C113" s="185"/>
      <c r="D113" s="138" t="s">
        <v>234</v>
      </c>
      <c r="E113" s="185"/>
      <c r="F113" s="185"/>
      <c r="G113" s="185"/>
      <c r="H113" s="185"/>
      <c r="I113" s="185"/>
      <c r="J113" s="185"/>
      <c r="K113" s="185"/>
      <c r="L113" s="185"/>
      <c r="M113" s="185"/>
      <c r="N113" s="140">
        <f>N801</f>
        <v>0</v>
      </c>
      <c r="O113" s="185"/>
      <c r="P113" s="185"/>
      <c r="Q113" s="185"/>
      <c r="R113" s="186"/>
      <c r="T113" s="187"/>
      <c r="U113" s="187"/>
    </row>
    <row r="114" s="7" customFormat="1" ht="19.92" customHeight="1">
      <c r="B114" s="184"/>
      <c r="C114" s="185"/>
      <c r="D114" s="138" t="s">
        <v>235</v>
      </c>
      <c r="E114" s="185"/>
      <c r="F114" s="185"/>
      <c r="G114" s="185"/>
      <c r="H114" s="185"/>
      <c r="I114" s="185"/>
      <c r="J114" s="185"/>
      <c r="K114" s="185"/>
      <c r="L114" s="185"/>
      <c r="M114" s="185"/>
      <c r="N114" s="140">
        <f>N810</f>
        <v>0</v>
      </c>
      <c r="O114" s="185"/>
      <c r="P114" s="185"/>
      <c r="Q114" s="185"/>
      <c r="R114" s="186"/>
      <c r="T114" s="187"/>
      <c r="U114" s="187"/>
    </row>
    <row r="115" s="6" customFormat="1" ht="24.96" customHeight="1">
      <c r="B115" s="178"/>
      <c r="C115" s="179"/>
      <c r="D115" s="180" t="s">
        <v>236</v>
      </c>
      <c r="E115" s="179"/>
      <c r="F115" s="179"/>
      <c r="G115" s="179"/>
      <c r="H115" s="179"/>
      <c r="I115" s="179"/>
      <c r="J115" s="179"/>
      <c r="K115" s="179"/>
      <c r="L115" s="179"/>
      <c r="M115" s="179"/>
      <c r="N115" s="181">
        <f>N812</f>
        <v>0</v>
      </c>
      <c r="O115" s="179"/>
      <c r="P115" s="179"/>
      <c r="Q115" s="179"/>
      <c r="R115" s="182"/>
      <c r="T115" s="183"/>
      <c r="U115" s="183"/>
    </row>
    <row r="116" s="7" customFormat="1" ht="19.92" customHeight="1">
      <c r="B116" s="184"/>
      <c r="C116" s="185"/>
      <c r="D116" s="138" t="s">
        <v>237</v>
      </c>
      <c r="E116" s="185"/>
      <c r="F116" s="185"/>
      <c r="G116" s="185"/>
      <c r="H116" s="185"/>
      <c r="I116" s="185"/>
      <c r="J116" s="185"/>
      <c r="K116" s="185"/>
      <c r="L116" s="185"/>
      <c r="M116" s="185"/>
      <c r="N116" s="140">
        <f>N813</f>
        <v>0</v>
      </c>
      <c r="O116" s="185"/>
      <c r="P116" s="185"/>
      <c r="Q116" s="185"/>
      <c r="R116" s="186"/>
      <c r="T116" s="187"/>
      <c r="U116" s="187"/>
    </row>
    <row r="117" s="7" customFormat="1" ht="19.92" customHeight="1">
      <c r="B117" s="184"/>
      <c r="C117" s="185"/>
      <c r="D117" s="138" t="s">
        <v>238</v>
      </c>
      <c r="E117" s="185"/>
      <c r="F117" s="185"/>
      <c r="G117" s="185"/>
      <c r="H117" s="185"/>
      <c r="I117" s="185"/>
      <c r="J117" s="185"/>
      <c r="K117" s="185"/>
      <c r="L117" s="185"/>
      <c r="M117" s="185"/>
      <c r="N117" s="140">
        <f>N855</f>
        <v>0</v>
      </c>
      <c r="O117" s="185"/>
      <c r="P117" s="185"/>
      <c r="Q117" s="185"/>
      <c r="R117" s="186"/>
      <c r="T117" s="187"/>
      <c r="U117" s="187"/>
    </row>
    <row r="118" s="7" customFormat="1" ht="19.92" customHeight="1">
      <c r="B118" s="184"/>
      <c r="C118" s="185"/>
      <c r="D118" s="138" t="s">
        <v>239</v>
      </c>
      <c r="E118" s="185"/>
      <c r="F118" s="185"/>
      <c r="G118" s="185"/>
      <c r="H118" s="185"/>
      <c r="I118" s="185"/>
      <c r="J118" s="185"/>
      <c r="K118" s="185"/>
      <c r="L118" s="185"/>
      <c r="M118" s="185"/>
      <c r="N118" s="140">
        <f>N939</f>
        <v>0</v>
      </c>
      <c r="O118" s="185"/>
      <c r="P118" s="185"/>
      <c r="Q118" s="185"/>
      <c r="R118" s="186"/>
      <c r="T118" s="187"/>
      <c r="U118" s="187"/>
    </row>
    <row r="119" s="7" customFormat="1" ht="19.92" customHeight="1">
      <c r="B119" s="184"/>
      <c r="C119" s="185"/>
      <c r="D119" s="138" t="s">
        <v>240</v>
      </c>
      <c r="E119" s="185"/>
      <c r="F119" s="185"/>
      <c r="G119" s="185"/>
      <c r="H119" s="185"/>
      <c r="I119" s="185"/>
      <c r="J119" s="185"/>
      <c r="K119" s="185"/>
      <c r="L119" s="185"/>
      <c r="M119" s="185"/>
      <c r="N119" s="140">
        <f>N941</f>
        <v>0</v>
      </c>
      <c r="O119" s="185"/>
      <c r="P119" s="185"/>
      <c r="Q119" s="185"/>
      <c r="R119" s="186"/>
      <c r="T119" s="187"/>
      <c r="U119" s="187"/>
    </row>
    <row r="120" s="7" customFormat="1" ht="19.92" customHeight="1">
      <c r="B120" s="184"/>
      <c r="C120" s="185"/>
      <c r="D120" s="138" t="s">
        <v>241</v>
      </c>
      <c r="E120" s="185"/>
      <c r="F120" s="185"/>
      <c r="G120" s="185"/>
      <c r="H120" s="185"/>
      <c r="I120" s="185"/>
      <c r="J120" s="185"/>
      <c r="K120" s="185"/>
      <c r="L120" s="185"/>
      <c r="M120" s="185"/>
      <c r="N120" s="140">
        <f>N994</f>
        <v>0</v>
      </c>
      <c r="O120" s="185"/>
      <c r="P120" s="185"/>
      <c r="Q120" s="185"/>
      <c r="R120" s="186"/>
      <c r="T120" s="187"/>
      <c r="U120" s="187"/>
    </row>
    <row r="121" s="7" customFormat="1" ht="19.92" customHeight="1">
      <c r="B121" s="184"/>
      <c r="C121" s="185"/>
      <c r="D121" s="138" t="s">
        <v>242</v>
      </c>
      <c r="E121" s="185"/>
      <c r="F121" s="185"/>
      <c r="G121" s="185"/>
      <c r="H121" s="185"/>
      <c r="I121" s="185"/>
      <c r="J121" s="185"/>
      <c r="K121" s="185"/>
      <c r="L121" s="185"/>
      <c r="M121" s="185"/>
      <c r="N121" s="140">
        <f>N1004</f>
        <v>0</v>
      </c>
      <c r="O121" s="185"/>
      <c r="P121" s="185"/>
      <c r="Q121" s="185"/>
      <c r="R121" s="186"/>
      <c r="T121" s="187"/>
      <c r="U121" s="187"/>
    </row>
    <row r="122" s="7" customFormat="1" ht="19.92" customHeight="1">
      <c r="B122" s="184"/>
      <c r="C122" s="185"/>
      <c r="D122" s="138" t="s">
        <v>243</v>
      </c>
      <c r="E122" s="185"/>
      <c r="F122" s="185"/>
      <c r="G122" s="185"/>
      <c r="H122" s="185"/>
      <c r="I122" s="185"/>
      <c r="J122" s="185"/>
      <c r="K122" s="185"/>
      <c r="L122" s="185"/>
      <c r="M122" s="185"/>
      <c r="N122" s="140">
        <f>N1015</f>
        <v>0</v>
      </c>
      <c r="O122" s="185"/>
      <c r="P122" s="185"/>
      <c r="Q122" s="185"/>
      <c r="R122" s="186"/>
      <c r="T122" s="187"/>
      <c r="U122" s="187"/>
    </row>
    <row r="123" s="7" customFormat="1" ht="19.92" customHeight="1">
      <c r="B123" s="184"/>
      <c r="C123" s="185"/>
      <c r="D123" s="138" t="s">
        <v>244</v>
      </c>
      <c r="E123" s="185"/>
      <c r="F123" s="185"/>
      <c r="G123" s="185"/>
      <c r="H123" s="185"/>
      <c r="I123" s="185"/>
      <c r="J123" s="185"/>
      <c r="K123" s="185"/>
      <c r="L123" s="185"/>
      <c r="M123" s="185"/>
      <c r="N123" s="140">
        <f>N1033</f>
        <v>0</v>
      </c>
      <c r="O123" s="185"/>
      <c r="P123" s="185"/>
      <c r="Q123" s="185"/>
      <c r="R123" s="186"/>
      <c r="T123" s="187"/>
      <c r="U123" s="187"/>
    </row>
    <row r="124" s="7" customFormat="1" ht="19.92" customHeight="1">
      <c r="B124" s="184"/>
      <c r="C124" s="185"/>
      <c r="D124" s="138" t="s">
        <v>245</v>
      </c>
      <c r="E124" s="185"/>
      <c r="F124" s="185"/>
      <c r="G124" s="185"/>
      <c r="H124" s="185"/>
      <c r="I124" s="185"/>
      <c r="J124" s="185"/>
      <c r="K124" s="185"/>
      <c r="L124" s="185"/>
      <c r="M124" s="185"/>
      <c r="N124" s="140">
        <f>N1035</f>
        <v>0</v>
      </c>
      <c r="O124" s="185"/>
      <c r="P124" s="185"/>
      <c r="Q124" s="185"/>
      <c r="R124" s="186"/>
      <c r="T124" s="187"/>
      <c r="U124" s="187"/>
    </row>
    <row r="125" s="7" customFormat="1" ht="19.92" customHeight="1">
      <c r="B125" s="184"/>
      <c r="C125" s="185"/>
      <c r="D125" s="138" t="s">
        <v>246</v>
      </c>
      <c r="E125" s="185"/>
      <c r="F125" s="185"/>
      <c r="G125" s="185"/>
      <c r="H125" s="185"/>
      <c r="I125" s="185"/>
      <c r="J125" s="185"/>
      <c r="K125" s="185"/>
      <c r="L125" s="185"/>
      <c r="M125" s="185"/>
      <c r="N125" s="140">
        <f>N1074</f>
        <v>0</v>
      </c>
      <c r="O125" s="185"/>
      <c r="P125" s="185"/>
      <c r="Q125" s="185"/>
      <c r="R125" s="186"/>
      <c r="T125" s="187"/>
      <c r="U125" s="187"/>
    </row>
    <row r="126" s="7" customFormat="1" ht="19.92" customHeight="1">
      <c r="B126" s="184"/>
      <c r="C126" s="185"/>
      <c r="D126" s="138" t="s">
        <v>247</v>
      </c>
      <c r="E126" s="185"/>
      <c r="F126" s="185"/>
      <c r="G126" s="185"/>
      <c r="H126" s="185"/>
      <c r="I126" s="185"/>
      <c r="J126" s="185"/>
      <c r="K126" s="185"/>
      <c r="L126" s="185"/>
      <c r="M126" s="185"/>
      <c r="N126" s="140">
        <f>N1076</f>
        <v>0</v>
      </c>
      <c r="O126" s="185"/>
      <c r="P126" s="185"/>
      <c r="Q126" s="185"/>
      <c r="R126" s="186"/>
      <c r="T126" s="187"/>
      <c r="U126" s="187"/>
    </row>
    <row r="127" s="7" customFormat="1" ht="19.92" customHeight="1">
      <c r="B127" s="184"/>
      <c r="C127" s="185"/>
      <c r="D127" s="138" t="s">
        <v>248</v>
      </c>
      <c r="E127" s="185"/>
      <c r="F127" s="185"/>
      <c r="G127" s="185"/>
      <c r="H127" s="185"/>
      <c r="I127" s="185"/>
      <c r="J127" s="185"/>
      <c r="K127" s="185"/>
      <c r="L127" s="185"/>
      <c r="M127" s="185"/>
      <c r="N127" s="140">
        <f>N1097</f>
        <v>0</v>
      </c>
      <c r="O127" s="185"/>
      <c r="P127" s="185"/>
      <c r="Q127" s="185"/>
      <c r="R127" s="186"/>
      <c r="T127" s="187"/>
      <c r="U127" s="187"/>
    </row>
    <row r="128" s="7" customFormat="1" ht="19.92" customHeight="1">
      <c r="B128" s="184"/>
      <c r="C128" s="185"/>
      <c r="D128" s="138" t="s">
        <v>249</v>
      </c>
      <c r="E128" s="185"/>
      <c r="F128" s="185"/>
      <c r="G128" s="185"/>
      <c r="H128" s="185"/>
      <c r="I128" s="185"/>
      <c r="J128" s="185"/>
      <c r="K128" s="185"/>
      <c r="L128" s="185"/>
      <c r="M128" s="185"/>
      <c r="N128" s="140">
        <f>N1113</f>
        <v>0</v>
      </c>
      <c r="O128" s="185"/>
      <c r="P128" s="185"/>
      <c r="Q128" s="185"/>
      <c r="R128" s="186"/>
      <c r="T128" s="187"/>
      <c r="U128" s="187"/>
    </row>
    <row r="129" s="1" customFormat="1" ht="21.84" customHeight="1">
      <c r="B129" s="48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50"/>
      <c r="T129" s="174"/>
      <c r="U129" s="174"/>
    </row>
    <row r="130" s="1" customFormat="1" ht="29.28" customHeight="1">
      <c r="B130" s="48"/>
      <c r="C130" s="176" t="s">
        <v>250</v>
      </c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177">
        <f>ROUND(N131+N132+N133+N134+N135+N136,2)</f>
        <v>0</v>
      </c>
      <c r="O130" s="188"/>
      <c r="P130" s="188"/>
      <c r="Q130" s="188"/>
      <c r="R130" s="50"/>
      <c r="T130" s="189"/>
      <c r="U130" s="190" t="s">
        <v>41</v>
      </c>
    </row>
    <row r="131" s="1" customFormat="1" ht="18" customHeight="1">
      <c r="B131" s="48"/>
      <c r="C131" s="49"/>
      <c r="D131" s="145" t="s">
        <v>251</v>
      </c>
      <c r="E131" s="138"/>
      <c r="F131" s="138"/>
      <c r="G131" s="138"/>
      <c r="H131" s="138"/>
      <c r="I131" s="49"/>
      <c r="J131" s="49"/>
      <c r="K131" s="49"/>
      <c r="L131" s="49"/>
      <c r="M131" s="49"/>
      <c r="N131" s="139">
        <f>ROUND(N88*T131,2)</f>
        <v>0</v>
      </c>
      <c r="O131" s="140"/>
      <c r="P131" s="140"/>
      <c r="Q131" s="140"/>
      <c r="R131" s="50"/>
      <c r="S131" s="191"/>
      <c r="T131" s="192"/>
      <c r="U131" s="193" t="s">
        <v>42</v>
      </c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1"/>
      <c r="AY131" s="194" t="s">
        <v>105</v>
      </c>
      <c r="AZ131" s="191"/>
      <c r="BA131" s="191"/>
      <c r="BB131" s="191"/>
      <c r="BC131" s="191"/>
      <c r="BD131" s="191"/>
      <c r="BE131" s="195">
        <f>IF(U131="základní",N131,0)</f>
        <v>0</v>
      </c>
      <c r="BF131" s="195">
        <f>IF(U131="snížená",N131,0)</f>
        <v>0</v>
      </c>
      <c r="BG131" s="195">
        <f>IF(U131="zákl. přenesená",N131,0)</f>
        <v>0</v>
      </c>
      <c r="BH131" s="195">
        <f>IF(U131="sníž. přenesená",N131,0)</f>
        <v>0</v>
      </c>
      <c r="BI131" s="195">
        <f>IF(U131="nulová",N131,0)</f>
        <v>0</v>
      </c>
      <c r="BJ131" s="194" t="s">
        <v>85</v>
      </c>
      <c r="BK131" s="191"/>
      <c r="BL131" s="191"/>
      <c r="BM131" s="191"/>
    </row>
    <row r="132" s="1" customFormat="1" ht="18" customHeight="1">
      <c r="B132" s="48"/>
      <c r="C132" s="49"/>
      <c r="D132" s="145" t="s">
        <v>252</v>
      </c>
      <c r="E132" s="138"/>
      <c r="F132" s="138"/>
      <c r="G132" s="138"/>
      <c r="H132" s="138"/>
      <c r="I132" s="49"/>
      <c r="J132" s="49"/>
      <c r="K132" s="49"/>
      <c r="L132" s="49"/>
      <c r="M132" s="49"/>
      <c r="N132" s="139">
        <f>ROUND(N88*T132,2)</f>
        <v>0</v>
      </c>
      <c r="O132" s="140"/>
      <c r="P132" s="140"/>
      <c r="Q132" s="140"/>
      <c r="R132" s="50"/>
      <c r="S132" s="191"/>
      <c r="T132" s="192"/>
      <c r="U132" s="193" t="s">
        <v>42</v>
      </c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1"/>
      <c r="AT132" s="191"/>
      <c r="AU132" s="191"/>
      <c r="AV132" s="191"/>
      <c r="AW132" s="191"/>
      <c r="AX132" s="191"/>
      <c r="AY132" s="194" t="s">
        <v>105</v>
      </c>
      <c r="AZ132" s="191"/>
      <c r="BA132" s="191"/>
      <c r="BB132" s="191"/>
      <c r="BC132" s="191"/>
      <c r="BD132" s="191"/>
      <c r="BE132" s="195">
        <f>IF(U132="základní",N132,0)</f>
        <v>0</v>
      </c>
      <c r="BF132" s="195">
        <f>IF(U132="snížená",N132,0)</f>
        <v>0</v>
      </c>
      <c r="BG132" s="195">
        <f>IF(U132="zákl. přenesená",N132,0)</f>
        <v>0</v>
      </c>
      <c r="BH132" s="195">
        <f>IF(U132="sníž. přenesená",N132,0)</f>
        <v>0</v>
      </c>
      <c r="BI132" s="195">
        <f>IF(U132="nulová",N132,0)</f>
        <v>0</v>
      </c>
      <c r="BJ132" s="194" t="s">
        <v>85</v>
      </c>
      <c r="BK132" s="191"/>
      <c r="BL132" s="191"/>
      <c r="BM132" s="191"/>
    </row>
    <row r="133" s="1" customFormat="1" ht="18" customHeight="1">
      <c r="B133" s="48"/>
      <c r="C133" s="49"/>
      <c r="D133" s="145" t="s">
        <v>253</v>
      </c>
      <c r="E133" s="138"/>
      <c r="F133" s="138"/>
      <c r="G133" s="138"/>
      <c r="H133" s="138"/>
      <c r="I133" s="49"/>
      <c r="J133" s="49"/>
      <c r="K133" s="49"/>
      <c r="L133" s="49"/>
      <c r="M133" s="49"/>
      <c r="N133" s="139">
        <f>ROUND(N88*T133,2)</f>
        <v>0</v>
      </c>
      <c r="O133" s="140"/>
      <c r="P133" s="140"/>
      <c r="Q133" s="140"/>
      <c r="R133" s="50"/>
      <c r="S133" s="191"/>
      <c r="T133" s="192"/>
      <c r="U133" s="193" t="s">
        <v>42</v>
      </c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1"/>
      <c r="AK133" s="191"/>
      <c r="AL133" s="191"/>
      <c r="AM133" s="191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1"/>
      <c r="AY133" s="194" t="s">
        <v>105</v>
      </c>
      <c r="AZ133" s="191"/>
      <c r="BA133" s="191"/>
      <c r="BB133" s="191"/>
      <c r="BC133" s="191"/>
      <c r="BD133" s="191"/>
      <c r="BE133" s="195">
        <f>IF(U133="základní",N133,0)</f>
        <v>0</v>
      </c>
      <c r="BF133" s="195">
        <f>IF(U133="snížená",N133,0)</f>
        <v>0</v>
      </c>
      <c r="BG133" s="195">
        <f>IF(U133="zákl. přenesená",N133,0)</f>
        <v>0</v>
      </c>
      <c r="BH133" s="195">
        <f>IF(U133="sníž. přenesená",N133,0)</f>
        <v>0</v>
      </c>
      <c r="BI133" s="195">
        <f>IF(U133="nulová",N133,0)</f>
        <v>0</v>
      </c>
      <c r="BJ133" s="194" t="s">
        <v>85</v>
      </c>
      <c r="BK133" s="191"/>
      <c r="BL133" s="191"/>
      <c r="BM133" s="191"/>
    </row>
    <row r="134" s="1" customFormat="1" ht="18" customHeight="1">
      <c r="B134" s="48"/>
      <c r="C134" s="49"/>
      <c r="D134" s="145" t="s">
        <v>254</v>
      </c>
      <c r="E134" s="138"/>
      <c r="F134" s="138"/>
      <c r="G134" s="138"/>
      <c r="H134" s="138"/>
      <c r="I134" s="49"/>
      <c r="J134" s="49"/>
      <c r="K134" s="49"/>
      <c r="L134" s="49"/>
      <c r="M134" s="49"/>
      <c r="N134" s="139">
        <f>ROUND(N88*T134,2)</f>
        <v>0</v>
      </c>
      <c r="O134" s="140"/>
      <c r="P134" s="140"/>
      <c r="Q134" s="140"/>
      <c r="R134" s="50"/>
      <c r="S134" s="191"/>
      <c r="T134" s="192"/>
      <c r="U134" s="193" t="s">
        <v>42</v>
      </c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1"/>
      <c r="AK134" s="191"/>
      <c r="AL134" s="191"/>
      <c r="AM134" s="191"/>
      <c r="AN134" s="191"/>
      <c r="AO134" s="191"/>
      <c r="AP134" s="191"/>
      <c r="AQ134" s="191"/>
      <c r="AR134" s="191"/>
      <c r="AS134" s="191"/>
      <c r="AT134" s="191"/>
      <c r="AU134" s="191"/>
      <c r="AV134" s="191"/>
      <c r="AW134" s="191"/>
      <c r="AX134" s="191"/>
      <c r="AY134" s="194" t="s">
        <v>105</v>
      </c>
      <c r="AZ134" s="191"/>
      <c r="BA134" s="191"/>
      <c r="BB134" s="191"/>
      <c r="BC134" s="191"/>
      <c r="BD134" s="191"/>
      <c r="BE134" s="195">
        <f>IF(U134="základní",N134,0)</f>
        <v>0</v>
      </c>
      <c r="BF134" s="195">
        <f>IF(U134="snížená",N134,0)</f>
        <v>0</v>
      </c>
      <c r="BG134" s="195">
        <f>IF(U134="zákl. přenesená",N134,0)</f>
        <v>0</v>
      </c>
      <c r="BH134" s="195">
        <f>IF(U134="sníž. přenesená",N134,0)</f>
        <v>0</v>
      </c>
      <c r="BI134" s="195">
        <f>IF(U134="nulová",N134,0)</f>
        <v>0</v>
      </c>
      <c r="BJ134" s="194" t="s">
        <v>85</v>
      </c>
      <c r="BK134" s="191"/>
      <c r="BL134" s="191"/>
      <c r="BM134" s="191"/>
    </row>
    <row r="135" s="1" customFormat="1" ht="18" customHeight="1">
      <c r="B135" s="48"/>
      <c r="C135" s="49"/>
      <c r="D135" s="145" t="s">
        <v>255</v>
      </c>
      <c r="E135" s="138"/>
      <c r="F135" s="138"/>
      <c r="G135" s="138"/>
      <c r="H135" s="138"/>
      <c r="I135" s="49"/>
      <c r="J135" s="49"/>
      <c r="K135" s="49"/>
      <c r="L135" s="49"/>
      <c r="M135" s="49"/>
      <c r="N135" s="139">
        <f>ROUND(N88*T135,2)</f>
        <v>0</v>
      </c>
      <c r="O135" s="140"/>
      <c r="P135" s="140"/>
      <c r="Q135" s="140"/>
      <c r="R135" s="50"/>
      <c r="S135" s="191"/>
      <c r="T135" s="192"/>
      <c r="U135" s="193" t="s">
        <v>42</v>
      </c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1"/>
      <c r="AK135" s="191"/>
      <c r="AL135" s="191"/>
      <c r="AM135" s="191"/>
      <c r="AN135" s="191"/>
      <c r="AO135" s="191"/>
      <c r="AP135" s="191"/>
      <c r="AQ135" s="191"/>
      <c r="AR135" s="191"/>
      <c r="AS135" s="191"/>
      <c r="AT135" s="191"/>
      <c r="AU135" s="191"/>
      <c r="AV135" s="191"/>
      <c r="AW135" s="191"/>
      <c r="AX135" s="191"/>
      <c r="AY135" s="194" t="s">
        <v>105</v>
      </c>
      <c r="AZ135" s="191"/>
      <c r="BA135" s="191"/>
      <c r="BB135" s="191"/>
      <c r="BC135" s="191"/>
      <c r="BD135" s="191"/>
      <c r="BE135" s="195">
        <f>IF(U135="základní",N135,0)</f>
        <v>0</v>
      </c>
      <c r="BF135" s="195">
        <f>IF(U135="snížená",N135,0)</f>
        <v>0</v>
      </c>
      <c r="BG135" s="195">
        <f>IF(U135="zákl. přenesená",N135,0)</f>
        <v>0</v>
      </c>
      <c r="BH135" s="195">
        <f>IF(U135="sníž. přenesená",N135,0)</f>
        <v>0</v>
      </c>
      <c r="BI135" s="195">
        <f>IF(U135="nulová",N135,0)</f>
        <v>0</v>
      </c>
      <c r="BJ135" s="194" t="s">
        <v>85</v>
      </c>
      <c r="BK135" s="191"/>
      <c r="BL135" s="191"/>
      <c r="BM135" s="191"/>
    </row>
    <row r="136" s="1" customFormat="1" ht="18" customHeight="1">
      <c r="B136" s="48"/>
      <c r="C136" s="49"/>
      <c r="D136" s="138" t="s">
        <v>256</v>
      </c>
      <c r="E136" s="49"/>
      <c r="F136" s="49"/>
      <c r="G136" s="49"/>
      <c r="H136" s="49"/>
      <c r="I136" s="49"/>
      <c r="J136" s="49"/>
      <c r="K136" s="49"/>
      <c r="L136" s="49"/>
      <c r="M136" s="49"/>
      <c r="N136" s="139">
        <f>ROUND(N88*T136,2)</f>
        <v>0</v>
      </c>
      <c r="O136" s="140"/>
      <c r="P136" s="140"/>
      <c r="Q136" s="140"/>
      <c r="R136" s="50"/>
      <c r="S136" s="191"/>
      <c r="T136" s="196"/>
      <c r="U136" s="197" t="s">
        <v>42</v>
      </c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1"/>
      <c r="AY136" s="194" t="s">
        <v>257</v>
      </c>
      <c r="AZ136" s="191"/>
      <c r="BA136" s="191"/>
      <c r="BB136" s="191"/>
      <c r="BC136" s="191"/>
      <c r="BD136" s="191"/>
      <c r="BE136" s="195">
        <f>IF(U136="základní",N136,0)</f>
        <v>0</v>
      </c>
      <c r="BF136" s="195">
        <f>IF(U136="snížená",N136,0)</f>
        <v>0</v>
      </c>
      <c r="BG136" s="195">
        <f>IF(U136="zákl. přenesená",N136,0)</f>
        <v>0</v>
      </c>
      <c r="BH136" s="195">
        <f>IF(U136="sníž. přenesená",N136,0)</f>
        <v>0</v>
      </c>
      <c r="BI136" s="195">
        <f>IF(U136="nulová",N136,0)</f>
        <v>0</v>
      </c>
      <c r="BJ136" s="194" t="s">
        <v>85</v>
      </c>
      <c r="BK136" s="191"/>
      <c r="BL136" s="191"/>
      <c r="BM136" s="191"/>
    </row>
    <row r="137" s="1" customFormat="1">
      <c r="B137" s="48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50"/>
      <c r="T137" s="174"/>
      <c r="U137" s="174"/>
    </row>
    <row r="138" s="1" customFormat="1" ht="29.28" customHeight="1">
      <c r="B138" s="48"/>
      <c r="C138" s="152" t="s">
        <v>116</v>
      </c>
      <c r="D138" s="153"/>
      <c r="E138" s="153"/>
      <c r="F138" s="153"/>
      <c r="G138" s="153"/>
      <c r="H138" s="153"/>
      <c r="I138" s="153"/>
      <c r="J138" s="153"/>
      <c r="K138" s="153"/>
      <c r="L138" s="154">
        <f>ROUND(SUM(N88+N130),2)</f>
        <v>0</v>
      </c>
      <c r="M138" s="154"/>
      <c r="N138" s="154"/>
      <c r="O138" s="154"/>
      <c r="P138" s="154"/>
      <c r="Q138" s="154"/>
      <c r="R138" s="50"/>
      <c r="T138" s="174"/>
      <c r="U138" s="174"/>
    </row>
    <row r="139" s="1" customFormat="1" ht="6.96" customHeight="1">
      <c r="B139" s="77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9"/>
      <c r="T139" s="174"/>
      <c r="U139" s="174"/>
    </row>
    <row r="143" s="1" customFormat="1" ht="6.96" customHeight="1">
      <c r="B143" s="80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2"/>
    </row>
    <row r="144" s="1" customFormat="1" ht="36.96" customHeight="1">
      <c r="B144" s="48"/>
      <c r="C144" s="29" t="s">
        <v>258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50"/>
    </row>
    <row r="145" s="1" customFormat="1" ht="6.96" customHeight="1">
      <c r="B145" s="48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50"/>
    </row>
    <row r="146" s="1" customFormat="1" ht="30" customHeight="1">
      <c r="B146" s="48"/>
      <c r="C146" s="40" t="s">
        <v>19</v>
      </c>
      <c r="D146" s="49"/>
      <c r="E146" s="49"/>
      <c r="F146" s="158" t="str">
        <f>F6</f>
        <v>Napojení nového vodního zdroje - vrtu, Vysoké nad Jizerou</v>
      </c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9"/>
      <c r="R146" s="50"/>
    </row>
    <row r="147" s="1" customFormat="1" ht="36.96" customHeight="1">
      <c r="B147" s="48"/>
      <c r="C147" s="87" t="s">
        <v>138</v>
      </c>
      <c r="D147" s="49"/>
      <c r="E147" s="49"/>
      <c r="F147" s="89" t="str">
        <f>F7</f>
        <v>SO 01 - Šachta nad vrtem</v>
      </c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50"/>
    </row>
    <row r="148" s="1" customFormat="1" ht="6.96" customHeight="1">
      <c r="B148" s="4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50"/>
    </row>
    <row r="149" s="1" customFormat="1" ht="18" customHeight="1">
      <c r="B149" s="48"/>
      <c r="C149" s="40" t="s">
        <v>24</v>
      </c>
      <c r="D149" s="49"/>
      <c r="E149" s="49"/>
      <c r="F149" s="35" t="str">
        <f>F9</f>
        <v>Vysoké nad Jizerou</v>
      </c>
      <c r="G149" s="49"/>
      <c r="H149" s="49"/>
      <c r="I149" s="49"/>
      <c r="J149" s="49"/>
      <c r="K149" s="40" t="s">
        <v>26</v>
      </c>
      <c r="L149" s="49"/>
      <c r="M149" s="92" t="str">
        <f>IF(O9="","",O9)</f>
        <v>7. 8. 2018</v>
      </c>
      <c r="N149" s="92"/>
      <c r="O149" s="92"/>
      <c r="P149" s="92"/>
      <c r="Q149" s="49"/>
      <c r="R149" s="50"/>
    </row>
    <row r="150" s="1" customFormat="1" ht="6.96" customHeight="1">
      <c r="B150" s="4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50"/>
    </row>
    <row r="151" s="1" customFormat="1">
      <c r="B151" s="48"/>
      <c r="C151" s="40" t="s">
        <v>28</v>
      </c>
      <c r="D151" s="49"/>
      <c r="E151" s="49"/>
      <c r="F151" s="35" t="str">
        <f>E12</f>
        <v xml:space="preserve"> </v>
      </c>
      <c r="G151" s="49"/>
      <c r="H151" s="49"/>
      <c r="I151" s="49"/>
      <c r="J151" s="49"/>
      <c r="K151" s="40" t="s">
        <v>34</v>
      </c>
      <c r="L151" s="49"/>
      <c r="M151" s="35" t="str">
        <f>E18</f>
        <v xml:space="preserve"> </v>
      </c>
      <c r="N151" s="35"/>
      <c r="O151" s="35"/>
      <c r="P151" s="35"/>
      <c r="Q151" s="35"/>
      <c r="R151" s="50"/>
    </row>
    <row r="152" s="1" customFormat="1" ht="14.4" customHeight="1">
      <c r="B152" s="48"/>
      <c r="C152" s="40" t="s">
        <v>32</v>
      </c>
      <c r="D152" s="49"/>
      <c r="E152" s="49"/>
      <c r="F152" s="35" t="str">
        <f>IF(E15="","",E15)</f>
        <v>Vyplň údaj</v>
      </c>
      <c r="G152" s="49"/>
      <c r="H152" s="49"/>
      <c r="I152" s="49"/>
      <c r="J152" s="49"/>
      <c r="K152" s="40" t="s">
        <v>36</v>
      </c>
      <c r="L152" s="49"/>
      <c r="M152" s="35" t="str">
        <f>E21</f>
        <v xml:space="preserve"> </v>
      </c>
      <c r="N152" s="35"/>
      <c r="O152" s="35"/>
      <c r="P152" s="35"/>
      <c r="Q152" s="35"/>
      <c r="R152" s="50"/>
    </row>
    <row r="153" s="1" customFormat="1" ht="10.32" customHeight="1">
      <c r="B153" s="4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50"/>
    </row>
    <row r="154" s="8" customFormat="1" ht="29.28" customHeight="1">
      <c r="B154" s="198"/>
      <c r="C154" s="199" t="s">
        <v>259</v>
      </c>
      <c r="D154" s="200" t="s">
        <v>260</v>
      </c>
      <c r="E154" s="200" t="s">
        <v>59</v>
      </c>
      <c r="F154" s="200" t="s">
        <v>261</v>
      </c>
      <c r="G154" s="200"/>
      <c r="H154" s="200"/>
      <c r="I154" s="200"/>
      <c r="J154" s="200" t="s">
        <v>262</v>
      </c>
      <c r="K154" s="200" t="s">
        <v>263</v>
      </c>
      <c r="L154" s="200" t="s">
        <v>264</v>
      </c>
      <c r="M154" s="200"/>
      <c r="N154" s="200" t="s">
        <v>207</v>
      </c>
      <c r="O154" s="200"/>
      <c r="P154" s="200"/>
      <c r="Q154" s="201"/>
      <c r="R154" s="202"/>
      <c r="T154" s="108" t="s">
        <v>265</v>
      </c>
      <c r="U154" s="109" t="s">
        <v>41</v>
      </c>
      <c r="V154" s="109" t="s">
        <v>266</v>
      </c>
      <c r="W154" s="109" t="s">
        <v>267</v>
      </c>
      <c r="X154" s="109" t="s">
        <v>268</v>
      </c>
      <c r="Y154" s="109" t="s">
        <v>269</v>
      </c>
      <c r="Z154" s="109" t="s">
        <v>270</v>
      </c>
      <c r="AA154" s="110" t="s">
        <v>271</v>
      </c>
    </row>
    <row r="155" s="1" customFormat="1" ht="29.28" customHeight="1">
      <c r="B155" s="48"/>
      <c r="C155" s="112" t="s">
        <v>178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203">
        <f>BK155</f>
        <v>0</v>
      </c>
      <c r="O155" s="204"/>
      <c r="P155" s="204"/>
      <c r="Q155" s="204"/>
      <c r="R155" s="50"/>
      <c r="T155" s="111"/>
      <c r="U155" s="69"/>
      <c r="V155" s="69"/>
      <c r="W155" s="205">
        <f>W156+W812+W1210</f>
        <v>0</v>
      </c>
      <c r="X155" s="69"/>
      <c r="Y155" s="205">
        <f>Y156+Y812+Y1210</f>
        <v>49.300769360000004</v>
      </c>
      <c r="Z155" s="69"/>
      <c r="AA155" s="206">
        <f>AA156+AA812+AA1210</f>
        <v>0</v>
      </c>
      <c r="AT155" s="24" t="s">
        <v>76</v>
      </c>
      <c r="AU155" s="24" t="s">
        <v>209</v>
      </c>
      <c r="BK155" s="207">
        <f>BK156+BK812+BK1210</f>
        <v>0</v>
      </c>
    </row>
    <row r="156" s="9" customFormat="1" ht="37.44001" customHeight="1">
      <c r="B156" s="208"/>
      <c r="C156" s="209"/>
      <c r="D156" s="210" t="s">
        <v>210</v>
      </c>
      <c r="E156" s="210"/>
      <c r="F156" s="210"/>
      <c r="G156" s="210"/>
      <c r="H156" s="210"/>
      <c r="I156" s="210"/>
      <c r="J156" s="210"/>
      <c r="K156" s="210"/>
      <c r="L156" s="210"/>
      <c r="M156" s="210"/>
      <c r="N156" s="211">
        <f>BK156</f>
        <v>0</v>
      </c>
      <c r="O156" s="181"/>
      <c r="P156" s="181"/>
      <c r="Q156" s="181"/>
      <c r="R156" s="212"/>
      <c r="T156" s="213"/>
      <c r="U156" s="209"/>
      <c r="V156" s="209"/>
      <c r="W156" s="214">
        <f>W157+W274+W312+W358+W473+W499+W769+W775+W810</f>
        <v>0</v>
      </c>
      <c r="X156" s="209"/>
      <c r="Y156" s="214">
        <f>Y157+Y274+Y312+Y358+Y473+Y499+Y769+Y775+Y810</f>
        <v>42.930096710000001</v>
      </c>
      <c r="Z156" s="209"/>
      <c r="AA156" s="215">
        <f>AA157+AA274+AA312+AA358+AA473+AA499+AA769+AA775+AA810</f>
        <v>0</v>
      </c>
      <c r="AR156" s="216" t="s">
        <v>85</v>
      </c>
      <c r="AT156" s="217" t="s">
        <v>76</v>
      </c>
      <c r="AU156" s="217" t="s">
        <v>77</v>
      </c>
      <c r="AY156" s="216" t="s">
        <v>272</v>
      </c>
      <c r="BK156" s="218">
        <f>BK157+BK274+BK312+BK358+BK473+BK499+BK769+BK775+BK810</f>
        <v>0</v>
      </c>
    </row>
    <row r="157" s="9" customFormat="1" ht="19.92" customHeight="1">
      <c r="B157" s="208"/>
      <c r="C157" s="209"/>
      <c r="D157" s="219" t="s">
        <v>211</v>
      </c>
      <c r="E157" s="219"/>
      <c r="F157" s="219"/>
      <c r="G157" s="219"/>
      <c r="H157" s="219"/>
      <c r="I157" s="219"/>
      <c r="J157" s="219"/>
      <c r="K157" s="219"/>
      <c r="L157" s="219"/>
      <c r="M157" s="219"/>
      <c r="N157" s="220">
        <f>BK157</f>
        <v>0</v>
      </c>
      <c r="O157" s="140"/>
      <c r="P157" s="140"/>
      <c r="Q157" s="140"/>
      <c r="R157" s="212"/>
      <c r="T157" s="213"/>
      <c r="U157" s="209"/>
      <c r="V157" s="209"/>
      <c r="W157" s="214">
        <f>W158+W175+W217+W241</f>
        <v>0</v>
      </c>
      <c r="X157" s="209"/>
      <c r="Y157" s="214">
        <f>Y158+Y175+Y217+Y241</f>
        <v>0.00063699999999999998</v>
      </c>
      <c r="Z157" s="209"/>
      <c r="AA157" s="215">
        <f>AA158+AA175+AA217+AA241</f>
        <v>0</v>
      </c>
      <c r="AR157" s="216" t="s">
        <v>85</v>
      </c>
      <c r="AT157" s="217" t="s">
        <v>76</v>
      </c>
      <c r="AU157" s="217" t="s">
        <v>85</v>
      </c>
      <c r="AY157" s="216" t="s">
        <v>272</v>
      </c>
      <c r="BK157" s="218">
        <f>BK158+BK175+BK217+BK241</f>
        <v>0</v>
      </c>
    </row>
    <row r="158" s="9" customFormat="1" ht="14.88" customHeight="1">
      <c r="B158" s="208"/>
      <c r="C158" s="209"/>
      <c r="D158" s="219" t="s">
        <v>212</v>
      </c>
      <c r="E158" s="219"/>
      <c r="F158" s="219"/>
      <c r="G158" s="219"/>
      <c r="H158" s="219"/>
      <c r="I158" s="219"/>
      <c r="J158" s="219"/>
      <c r="K158" s="219"/>
      <c r="L158" s="219"/>
      <c r="M158" s="219"/>
      <c r="N158" s="221">
        <f>BK158</f>
        <v>0</v>
      </c>
      <c r="O158" s="222"/>
      <c r="P158" s="222"/>
      <c r="Q158" s="222"/>
      <c r="R158" s="212"/>
      <c r="T158" s="213"/>
      <c r="U158" s="209"/>
      <c r="V158" s="209"/>
      <c r="W158" s="214">
        <f>SUM(W159:W174)</f>
        <v>0</v>
      </c>
      <c r="X158" s="209"/>
      <c r="Y158" s="214">
        <f>SUM(Y159:Y174)</f>
        <v>0</v>
      </c>
      <c r="Z158" s="209"/>
      <c r="AA158" s="215">
        <f>SUM(AA159:AA174)</f>
        <v>0</v>
      </c>
      <c r="AR158" s="216" t="s">
        <v>85</v>
      </c>
      <c r="AT158" s="217" t="s">
        <v>76</v>
      </c>
      <c r="AU158" s="217" t="s">
        <v>126</v>
      </c>
      <c r="AY158" s="216" t="s">
        <v>272</v>
      </c>
      <c r="BK158" s="218">
        <f>SUM(BK159:BK174)</f>
        <v>0</v>
      </c>
    </row>
    <row r="159" s="1" customFormat="1" ht="63.75" customHeight="1">
      <c r="B159" s="48"/>
      <c r="C159" s="223" t="s">
        <v>85</v>
      </c>
      <c r="D159" s="223" t="s">
        <v>273</v>
      </c>
      <c r="E159" s="224" t="s">
        <v>274</v>
      </c>
      <c r="F159" s="225" t="s">
        <v>275</v>
      </c>
      <c r="G159" s="225"/>
      <c r="H159" s="225"/>
      <c r="I159" s="225"/>
      <c r="J159" s="226" t="s">
        <v>124</v>
      </c>
      <c r="K159" s="227">
        <v>9.8000000000000007</v>
      </c>
      <c r="L159" s="228">
        <v>0</v>
      </c>
      <c r="M159" s="229"/>
      <c r="N159" s="230">
        <f>ROUND(L159*K159,2)</f>
        <v>0</v>
      </c>
      <c r="O159" s="230"/>
      <c r="P159" s="230"/>
      <c r="Q159" s="230"/>
      <c r="R159" s="50"/>
      <c r="T159" s="231" t="s">
        <v>22</v>
      </c>
      <c r="U159" s="58" t="s">
        <v>42</v>
      </c>
      <c r="V159" s="49"/>
      <c r="W159" s="232">
        <f>V159*K159</f>
        <v>0</v>
      </c>
      <c r="X159" s="232">
        <v>0</v>
      </c>
      <c r="Y159" s="232">
        <f>X159*K159</f>
        <v>0</v>
      </c>
      <c r="Z159" s="232">
        <v>0</v>
      </c>
      <c r="AA159" s="233">
        <f>Z159*K159</f>
        <v>0</v>
      </c>
      <c r="AR159" s="24" t="s">
        <v>276</v>
      </c>
      <c r="AT159" s="24" t="s">
        <v>273</v>
      </c>
      <c r="AU159" s="24" t="s">
        <v>277</v>
      </c>
      <c r="AY159" s="24" t="s">
        <v>272</v>
      </c>
      <c r="BE159" s="144">
        <f>IF(U159="základní",N159,0)</f>
        <v>0</v>
      </c>
      <c r="BF159" s="144">
        <f>IF(U159="snížená",N159,0)</f>
        <v>0</v>
      </c>
      <c r="BG159" s="144">
        <f>IF(U159="zákl. přenesená",N159,0)</f>
        <v>0</v>
      </c>
      <c r="BH159" s="144">
        <f>IF(U159="sníž. přenesená",N159,0)</f>
        <v>0</v>
      </c>
      <c r="BI159" s="144">
        <f>IF(U159="nulová",N159,0)</f>
        <v>0</v>
      </c>
      <c r="BJ159" s="24" t="s">
        <v>85</v>
      </c>
      <c r="BK159" s="144">
        <f>ROUND(L159*K159,2)</f>
        <v>0</v>
      </c>
      <c r="BL159" s="24" t="s">
        <v>276</v>
      </c>
      <c r="BM159" s="24" t="s">
        <v>278</v>
      </c>
    </row>
    <row r="160" s="10" customFormat="1" ht="16.5" customHeight="1">
      <c r="B160" s="234"/>
      <c r="C160" s="235"/>
      <c r="D160" s="235"/>
      <c r="E160" s="236" t="s">
        <v>22</v>
      </c>
      <c r="F160" s="237" t="s">
        <v>279</v>
      </c>
      <c r="G160" s="238"/>
      <c r="H160" s="238"/>
      <c r="I160" s="238"/>
      <c r="J160" s="235"/>
      <c r="K160" s="236" t="s">
        <v>22</v>
      </c>
      <c r="L160" s="235"/>
      <c r="M160" s="235"/>
      <c r="N160" s="235"/>
      <c r="O160" s="235"/>
      <c r="P160" s="235"/>
      <c r="Q160" s="235"/>
      <c r="R160" s="239"/>
      <c r="T160" s="240"/>
      <c r="U160" s="235"/>
      <c r="V160" s="235"/>
      <c r="W160" s="235"/>
      <c r="X160" s="235"/>
      <c r="Y160" s="235"/>
      <c r="Z160" s="235"/>
      <c r="AA160" s="241"/>
      <c r="AT160" s="242" t="s">
        <v>280</v>
      </c>
      <c r="AU160" s="242" t="s">
        <v>277</v>
      </c>
      <c r="AV160" s="10" t="s">
        <v>85</v>
      </c>
      <c r="AW160" s="10" t="s">
        <v>35</v>
      </c>
      <c r="AX160" s="10" t="s">
        <v>77</v>
      </c>
      <c r="AY160" s="242" t="s">
        <v>272</v>
      </c>
    </row>
    <row r="161" s="11" customFormat="1" ht="16.5" customHeight="1">
      <c r="B161" s="243"/>
      <c r="C161" s="244"/>
      <c r="D161" s="244"/>
      <c r="E161" s="245" t="s">
        <v>22</v>
      </c>
      <c r="F161" s="246" t="s">
        <v>22</v>
      </c>
      <c r="G161" s="244"/>
      <c r="H161" s="244"/>
      <c r="I161" s="244"/>
      <c r="J161" s="244"/>
      <c r="K161" s="247">
        <v>0</v>
      </c>
      <c r="L161" s="244"/>
      <c r="M161" s="244"/>
      <c r="N161" s="244"/>
      <c r="O161" s="244"/>
      <c r="P161" s="244"/>
      <c r="Q161" s="244"/>
      <c r="R161" s="248"/>
      <c r="T161" s="249"/>
      <c r="U161" s="244"/>
      <c r="V161" s="244"/>
      <c r="W161" s="244"/>
      <c r="X161" s="244"/>
      <c r="Y161" s="244"/>
      <c r="Z161" s="244"/>
      <c r="AA161" s="250"/>
      <c r="AT161" s="251" t="s">
        <v>280</v>
      </c>
      <c r="AU161" s="251" t="s">
        <v>277</v>
      </c>
      <c r="AV161" s="11" t="s">
        <v>126</v>
      </c>
      <c r="AW161" s="11" t="s">
        <v>6</v>
      </c>
      <c r="AX161" s="11" t="s">
        <v>77</v>
      </c>
      <c r="AY161" s="251" t="s">
        <v>272</v>
      </c>
    </row>
    <row r="162" s="10" customFormat="1" ht="16.5" customHeight="1">
      <c r="B162" s="234"/>
      <c r="C162" s="235"/>
      <c r="D162" s="235"/>
      <c r="E162" s="236" t="s">
        <v>22</v>
      </c>
      <c r="F162" s="252" t="s">
        <v>281</v>
      </c>
      <c r="G162" s="235"/>
      <c r="H162" s="235"/>
      <c r="I162" s="235"/>
      <c r="J162" s="235"/>
      <c r="K162" s="236" t="s">
        <v>22</v>
      </c>
      <c r="L162" s="235"/>
      <c r="M162" s="235"/>
      <c r="N162" s="235"/>
      <c r="O162" s="235"/>
      <c r="P162" s="235"/>
      <c r="Q162" s="235"/>
      <c r="R162" s="239"/>
      <c r="T162" s="240"/>
      <c r="U162" s="235"/>
      <c r="V162" s="235"/>
      <c r="W162" s="235"/>
      <c r="X162" s="235"/>
      <c r="Y162" s="235"/>
      <c r="Z162" s="235"/>
      <c r="AA162" s="241"/>
      <c r="AT162" s="242" t="s">
        <v>280</v>
      </c>
      <c r="AU162" s="242" t="s">
        <v>277</v>
      </c>
      <c r="AV162" s="10" t="s">
        <v>85</v>
      </c>
      <c r="AW162" s="10" t="s">
        <v>35</v>
      </c>
      <c r="AX162" s="10" t="s">
        <v>77</v>
      </c>
      <c r="AY162" s="242" t="s">
        <v>272</v>
      </c>
    </row>
    <row r="163" s="10" customFormat="1" ht="16.5" customHeight="1">
      <c r="B163" s="234"/>
      <c r="C163" s="235"/>
      <c r="D163" s="235"/>
      <c r="E163" s="236" t="s">
        <v>22</v>
      </c>
      <c r="F163" s="252" t="s">
        <v>282</v>
      </c>
      <c r="G163" s="235"/>
      <c r="H163" s="235"/>
      <c r="I163" s="235"/>
      <c r="J163" s="235"/>
      <c r="K163" s="236" t="s">
        <v>22</v>
      </c>
      <c r="L163" s="235"/>
      <c r="M163" s="235"/>
      <c r="N163" s="235"/>
      <c r="O163" s="235"/>
      <c r="P163" s="235"/>
      <c r="Q163" s="235"/>
      <c r="R163" s="239"/>
      <c r="T163" s="240"/>
      <c r="U163" s="235"/>
      <c r="V163" s="235"/>
      <c r="W163" s="235"/>
      <c r="X163" s="235"/>
      <c r="Y163" s="235"/>
      <c r="Z163" s="235"/>
      <c r="AA163" s="241"/>
      <c r="AT163" s="242" t="s">
        <v>280</v>
      </c>
      <c r="AU163" s="242" t="s">
        <v>277</v>
      </c>
      <c r="AV163" s="10" t="s">
        <v>85</v>
      </c>
      <c r="AW163" s="10" t="s">
        <v>35</v>
      </c>
      <c r="AX163" s="10" t="s">
        <v>77</v>
      </c>
      <c r="AY163" s="242" t="s">
        <v>272</v>
      </c>
    </row>
    <row r="164" s="11" customFormat="1" ht="16.5" customHeight="1">
      <c r="B164" s="243"/>
      <c r="C164" s="244"/>
      <c r="D164" s="244"/>
      <c r="E164" s="245" t="s">
        <v>22</v>
      </c>
      <c r="F164" s="246" t="s">
        <v>283</v>
      </c>
      <c r="G164" s="244"/>
      <c r="H164" s="244"/>
      <c r="I164" s="244"/>
      <c r="J164" s="244"/>
      <c r="K164" s="247">
        <v>9.8000000000000007</v>
      </c>
      <c r="L164" s="244"/>
      <c r="M164" s="244"/>
      <c r="N164" s="244"/>
      <c r="O164" s="244"/>
      <c r="P164" s="244"/>
      <c r="Q164" s="244"/>
      <c r="R164" s="248"/>
      <c r="T164" s="249"/>
      <c r="U164" s="244"/>
      <c r="V164" s="244"/>
      <c r="W164" s="244"/>
      <c r="X164" s="244"/>
      <c r="Y164" s="244"/>
      <c r="Z164" s="244"/>
      <c r="AA164" s="250"/>
      <c r="AT164" s="251" t="s">
        <v>280</v>
      </c>
      <c r="AU164" s="251" t="s">
        <v>277</v>
      </c>
      <c r="AV164" s="11" t="s">
        <v>126</v>
      </c>
      <c r="AW164" s="11" t="s">
        <v>35</v>
      </c>
      <c r="AX164" s="11" t="s">
        <v>77</v>
      </c>
      <c r="AY164" s="251" t="s">
        <v>272</v>
      </c>
    </row>
    <row r="165" s="12" customFormat="1" ht="16.5" customHeight="1">
      <c r="B165" s="253"/>
      <c r="C165" s="254"/>
      <c r="D165" s="254"/>
      <c r="E165" s="255" t="s">
        <v>22</v>
      </c>
      <c r="F165" s="256" t="s">
        <v>284</v>
      </c>
      <c r="G165" s="254"/>
      <c r="H165" s="254"/>
      <c r="I165" s="254"/>
      <c r="J165" s="254"/>
      <c r="K165" s="257">
        <v>9.8000000000000007</v>
      </c>
      <c r="L165" s="254"/>
      <c r="M165" s="254"/>
      <c r="N165" s="254"/>
      <c r="O165" s="254"/>
      <c r="P165" s="254"/>
      <c r="Q165" s="254"/>
      <c r="R165" s="258"/>
      <c r="T165" s="259"/>
      <c r="U165" s="254"/>
      <c r="V165" s="254"/>
      <c r="W165" s="254"/>
      <c r="X165" s="254"/>
      <c r="Y165" s="254"/>
      <c r="Z165" s="254"/>
      <c r="AA165" s="260"/>
      <c r="AT165" s="261" t="s">
        <v>280</v>
      </c>
      <c r="AU165" s="261" t="s">
        <v>277</v>
      </c>
      <c r="AV165" s="12" t="s">
        <v>277</v>
      </c>
      <c r="AW165" s="12" t="s">
        <v>35</v>
      </c>
      <c r="AX165" s="12" t="s">
        <v>77</v>
      </c>
      <c r="AY165" s="261" t="s">
        <v>272</v>
      </c>
    </row>
    <row r="166" s="13" customFormat="1" ht="16.5" customHeight="1">
      <c r="B166" s="262"/>
      <c r="C166" s="263"/>
      <c r="D166" s="263"/>
      <c r="E166" s="264" t="s">
        <v>22</v>
      </c>
      <c r="F166" s="265" t="s">
        <v>285</v>
      </c>
      <c r="G166" s="263"/>
      <c r="H166" s="263"/>
      <c r="I166" s="263"/>
      <c r="J166" s="263"/>
      <c r="K166" s="266">
        <v>9.8000000000000007</v>
      </c>
      <c r="L166" s="263"/>
      <c r="M166" s="263"/>
      <c r="N166" s="263"/>
      <c r="O166" s="263"/>
      <c r="P166" s="263"/>
      <c r="Q166" s="263"/>
      <c r="R166" s="267"/>
      <c r="T166" s="268"/>
      <c r="U166" s="263"/>
      <c r="V166" s="263"/>
      <c r="W166" s="263"/>
      <c r="X166" s="263"/>
      <c r="Y166" s="263"/>
      <c r="Z166" s="263"/>
      <c r="AA166" s="269"/>
      <c r="AT166" s="270" t="s">
        <v>280</v>
      </c>
      <c r="AU166" s="270" t="s">
        <v>277</v>
      </c>
      <c r="AV166" s="13" t="s">
        <v>276</v>
      </c>
      <c r="AW166" s="13" t="s">
        <v>35</v>
      </c>
      <c r="AX166" s="13" t="s">
        <v>85</v>
      </c>
      <c r="AY166" s="270" t="s">
        <v>272</v>
      </c>
    </row>
    <row r="167" s="1" customFormat="1" ht="63.75" customHeight="1">
      <c r="B167" s="48"/>
      <c r="C167" s="223" t="s">
        <v>126</v>
      </c>
      <c r="D167" s="223" t="s">
        <v>273</v>
      </c>
      <c r="E167" s="224" t="s">
        <v>286</v>
      </c>
      <c r="F167" s="225" t="s">
        <v>287</v>
      </c>
      <c r="G167" s="225"/>
      <c r="H167" s="225"/>
      <c r="I167" s="225"/>
      <c r="J167" s="226" t="s">
        <v>124</v>
      </c>
      <c r="K167" s="227">
        <v>118.80200000000001</v>
      </c>
      <c r="L167" s="228">
        <v>0</v>
      </c>
      <c r="M167" s="229"/>
      <c r="N167" s="230">
        <f>ROUND(L167*K167,2)</f>
        <v>0</v>
      </c>
      <c r="O167" s="230"/>
      <c r="P167" s="230"/>
      <c r="Q167" s="230"/>
      <c r="R167" s="50"/>
      <c r="T167" s="231" t="s">
        <v>22</v>
      </c>
      <c r="U167" s="58" t="s">
        <v>42</v>
      </c>
      <c r="V167" s="49"/>
      <c r="W167" s="232">
        <f>V167*K167</f>
        <v>0</v>
      </c>
      <c r="X167" s="232">
        <v>0</v>
      </c>
      <c r="Y167" s="232">
        <f>X167*K167</f>
        <v>0</v>
      </c>
      <c r="Z167" s="232">
        <v>0</v>
      </c>
      <c r="AA167" s="233">
        <f>Z167*K167</f>
        <v>0</v>
      </c>
      <c r="AR167" s="24" t="s">
        <v>276</v>
      </c>
      <c r="AT167" s="24" t="s">
        <v>273</v>
      </c>
      <c r="AU167" s="24" t="s">
        <v>277</v>
      </c>
      <c r="AY167" s="24" t="s">
        <v>272</v>
      </c>
      <c r="BE167" s="144">
        <f>IF(U167="základní",N167,0)</f>
        <v>0</v>
      </c>
      <c r="BF167" s="144">
        <f>IF(U167="snížená",N167,0)</f>
        <v>0</v>
      </c>
      <c r="BG167" s="144">
        <f>IF(U167="zákl. přenesená",N167,0)</f>
        <v>0</v>
      </c>
      <c r="BH167" s="144">
        <f>IF(U167="sníž. přenesená",N167,0)</f>
        <v>0</v>
      </c>
      <c r="BI167" s="144">
        <f>IF(U167="nulová",N167,0)</f>
        <v>0</v>
      </c>
      <c r="BJ167" s="24" t="s">
        <v>85</v>
      </c>
      <c r="BK167" s="144">
        <f>ROUND(L167*K167,2)</f>
        <v>0</v>
      </c>
      <c r="BL167" s="24" t="s">
        <v>276</v>
      </c>
      <c r="BM167" s="24" t="s">
        <v>288</v>
      </c>
    </row>
    <row r="168" s="10" customFormat="1" ht="16.5" customHeight="1">
      <c r="B168" s="234"/>
      <c r="C168" s="235"/>
      <c r="D168" s="235"/>
      <c r="E168" s="236" t="s">
        <v>22</v>
      </c>
      <c r="F168" s="237" t="s">
        <v>289</v>
      </c>
      <c r="G168" s="238"/>
      <c r="H168" s="238"/>
      <c r="I168" s="238"/>
      <c r="J168" s="235"/>
      <c r="K168" s="236" t="s">
        <v>22</v>
      </c>
      <c r="L168" s="235"/>
      <c r="M168" s="235"/>
      <c r="N168" s="235"/>
      <c r="O168" s="235"/>
      <c r="P168" s="235"/>
      <c r="Q168" s="235"/>
      <c r="R168" s="239"/>
      <c r="T168" s="240"/>
      <c r="U168" s="235"/>
      <c r="V168" s="235"/>
      <c r="W168" s="235"/>
      <c r="X168" s="235"/>
      <c r="Y168" s="235"/>
      <c r="Z168" s="235"/>
      <c r="AA168" s="241"/>
      <c r="AT168" s="242" t="s">
        <v>280</v>
      </c>
      <c r="AU168" s="242" t="s">
        <v>277</v>
      </c>
      <c r="AV168" s="10" t="s">
        <v>85</v>
      </c>
      <c r="AW168" s="10" t="s">
        <v>35</v>
      </c>
      <c r="AX168" s="10" t="s">
        <v>77</v>
      </c>
      <c r="AY168" s="242" t="s">
        <v>272</v>
      </c>
    </row>
    <row r="169" s="11" customFormat="1" ht="16.5" customHeight="1">
      <c r="B169" s="243"/>
      <c r="C169" s="244"/>
      <c r="D169" s="244"/>
      <c r="E169" s="245" t="s">
        <v>22</v>
      </c>
      <c r="F169" s="246" t="s">
        <v>22</v>
      </c>
      <c r="G169" s="244"/>
      <c r="H169" s="244"/>
      <c r="I169" s="244"/>
      <c r="J169" s="244"/>
      <c r="K169" s="247">
        <v>0</v>
      </c>
      <c r="L169" s="244"/>
      <c r="M169" s="244"/>
      <c r="N169" s="244"/>
      <c r="O169" s="244"/>
      <c r="P169" s="244"/>
      <c r="Q169" s="244"/>
      <c r="R169" s="248"/>
      <c r="T169" s="249"/>
      <c r="U169" s="244"/>
      <c r="V169" s="244"/>
      <c r="W169" s="244"/>
      <c r="X169" s="244"/>
      <c r="Y169" s="244"/>
      <c r="Z169" s="244"/>
      <c r="AA169" s="250"/>
      <c r="AT169" s="251" t="s">
        <v>280</v>
      </c>
      <c r="AU169" s="251" t="s">
        <v>277</v>
      </c>
      <c r="AV169" s="11" t="s">
        <v>126</v>
      </c>
      <c r="AW169" s="11" t="s">
        <v>6</v>
      </c>
      <c r="AX169" s="11" t="s">
        <v>77</v>
      </c>
      <c r="AY169" s="251" t="s">
        <v>272</v>
      </c>
    </row>
    <row r="170" s="10" customFormat="1" ht="16.5" customHeight="1">
      <c r="B170" s="234"/>
      <c r="C170" s="235"/>
      <c r="D170" s="235"/>
      <c r="E170" s="236" t="s">
        <v>22</v>
      </c>
      <c r="F170" s="252" t="s">
        <v>281</v>
      </c>
      <c r="G170" s="235"/>
      <c r="H170" s="235"/>
      <c r="I170" s="235"/>
      <c r="J170" s="235"/>
      <c r="K170" s="236" t="s">
        <v>22</v>
      </c>
      <c r="L170" s="235"/>
      <c r="M170" s="235"/>
      <c r="N170" s="235"/>
      <c r="O170" s="235"/>
      <c r="P170" s="235"/>
      <c r="Q170" s="235"/>
      <c r="R170" s="239"/>
      <c r="T170" s="240"/>
      <c r="U170" s="235"/>
      <c r="V170" s="235"/>
      <c r="W170" s="235"/>
      <c r="X170" s="235"/>
      <c r="Y170" s="235"/>
      <c r="Z170" s="235"/>
      <c r="AA170" s="241"/>
      <c r="AT170" s="242" t="s">
        <v>280</v>
      </c>
      <c r="AU170" s="242" t="s">
        <v>277</v>
      </c>
      <c r="AV170" s="10" t="s">
        <v>85</v>
      </c>
      <c r="AW170" s="10" t="s">
        <v>35</v>
      </c>
      <c r="AX170" s="10" t="s">
        <v>77</v>
      </c>
      <c r="AY170" s="242" t="s">
        <v>272</v>
      </c>
    </row>
    <row r="171" s="10" customFormat="1" ht="16.5" customHeight="1">
      <c r="B171" s="234"/>
      <c r="C171" s="235"/>
      <c r="D171" s="235"/>
      <c r="E171" s="236" t="s">
        <v>22</v>
      </c>
      <c r="F171" s="252" t="s">
        <v>282</v>
      </c>
      <c r="G171" s="235"/>
      <c r="H171" s="235"/>
      <c r="I171" s="235"/>
      <c r="J171" s="235"/>
      <c r="K171" s="236" t="s">
        <v>22</v>
      </c>
      <c r="L171" s="235"/>
      <c r="M171" s="235"/>
      <c r="N171" s="235"/>
      <c r="O171" s="235"/>
      <c r="P171" s="235"/>
      <c r="Q171" s="235"/>
      <c r="R171" s="239"/>
      <c r="T171" s="240"/>
      <c r="U171" s="235"/>
      <c r="V171" s="235"/>
      <c r="W171" s="235"/>
      <c r="X171" s="235"/>
      <c r="Y171" s="235"/>
      <c r="Z171" s="235"/>
      <c r="AA171" s="241"/>
      <c r="AT171" s="242" t="s">
        <v>280</v>
      </c>
      <c r="AU171" s="242" t="s">
        <v>277</v>
      </c>
      <c r="AV171" s="10" t="s">
        <v>85</v>
      </c>
      <c r="AW171" s="10" t="s">
        <v>35</v>
      </c>
      <c r="AX171" s="10" t="s">
        <v>77</v>
      </c>
      <c r="AY171" s="242" t="s">
        <v>272</v>
      </c>
    </row>
    <row r="172" s="11" customFormat="1" ht="25.5" customHeight="1">
      <c r="B172" s="243"/>
      <c r="C172" s="244"/>
      <c r="D172" s="244"/>
      <c r="E172" s="245" t="s">
        <v>22</v>
      </c>
      <c r="F172" s="246" t="s">
        <v>290</v>
      </c>
      <c r="G172" s="244"/>
      <c r="H172" s="244"/>
      <c r="I172" s="244"/>
      <c r="J172" s="244"/>
      <c r="K172" s="247">
        <v>118.80200000000001</v>
      </c>
      <c r="L172" s="244"/>
      <c r="M172" s="244"/>
      <c r="N172" s="244"/>
      <c r="O172" s="244"/>
      <c r="P172" s="244"/>
      <c r="Q172" s="244"/>
      <c r="R172" s="248"/>
      <c r="T172" s="249"/>
      <c r="U172" s="244"/>
      <c r="V172" s="244"/>
      <c r="W172" s="244"/>
      <c r="X172" s="244"/>
      <c r="Y172" s="244"/>
      <c r="Z172" s="244"/>
      <c r="AA172" s="250"/>
      <c r="AT172" s="251" t="s">
        <v>280</v>
      </c>
      <c r="AU172" s="251" t="s">
        <v>277</v>
      </c>
      <c r="AV172" s="11" t="s">
        <v>126</v>
      </c>
      <c r="AW172" s="11" t="s">
        <v>35</v>
      </c>
      <c r="AX172" s="11" t="s">
        <v>77</v>
      </c>
      <c r="AY172" s="251" t="s">
        <v>272</v>
      </c>
    </row>
    <row r="173" s="12" customFormat="1" ht="16.5" customHeight="1">
      <c r="B173" s="253"/>
      <c r="C173" s="254"/>
      <c r="D173" s="254"/>
      <c r="E173" s="255" t="s">
        <v>22</v>
      </c>
      <c r="F173" s="256" t="s">
        <v>284</v>
      </c>
      <c r="G173" s="254"/>
      <c r="H173" s="254"/>
      <c r="I173" s="254"/>
      <c r="J173" s="254"/>
      <c r="K173" s="257">
        <v>118.80200000000001</v>
      </c>
      <c r="L173" s="254"/>
      <c r="M173" s="254"/>
      <c r="N173" s="254"/>
      <c r="O173" s="254"/>
      <c r="P173" s="254"/>
      <c r="Q173" s="254"/>
      <c r="R173" s="258"/>
      <c r="T173" s="259"/>
      <c r="U173" s="254"/>
      <c r="V173" s="254"/>
      <c r="W173" s="254"/>
      <c r="X173" s="254"/>
      <c r="Y173" s="254"/>
      <c r="Z173" s="254"/>
      <c r="AA173" s="260"/>
      <c r="AT173" s="261" t="s">
        <v>280</v>
      </c>
      <c r="AU173" s="261" t="s">
        <v>277</v>
      </c>
      <c r="AV173" s="12" t="s">
        <v>277</v>
      </c>
      <c r="AW173" s="12" t="s">
        <v>35</v>
      </c>
      <c r="AX173" s="12" t="s">
        <v>77</v>
      </c>
      <c r="AY173" s="261" t="s">
        <v>272</v>
      </c>
    </row>
    <row r="174" s="13" customFormat="1" ht="16.5" customHeight="1">
      <c r="B174" s="262"/>
      <c r="C174" s="263"/>
      <c r="D174" s="263"/>
      <c r="E174" s="264" t="s">
        <v>122</v>
      </c>
      <c r="F174" s="265" t="s">
        <v>285</v>
      </c>
      <c r="G174" s="263"/>
      <c r="H174" s="263"/>
      <c r="I174" s="263"/>
      <c r="J174" s="263"/>
      <c r="K174" s="266">
        <v>118.80200000000001</v>
      </c>
      <c r="L174" s="263"/>
      <c r="M174" s="263"/>
      <c r="N174" s="263"/>
      <c r="O174" s="263"/>
      <c r="P174" s="263"/>
      <c r="Q174" s="263"/>
      <c r="R174" s="267"/>
      <c r="T174" s="268"/>
      <c r="U174" s="263"/>
      <c r="V174" s="263"/>
      <c r="W174" s="263"/>
      <c r="X174" s="263"/>
      <c r="Y174" s="263"/>
      <c r="Z174" s="263"/>
      <c r="AA174" s="269"/>
      <c r="AT174" s="270" t="s">
        <v>280</v>
      </c>
      <c r="AU174" s="270" t="s">
        <v>277</v>
      </c>
      <c r="AV174" s="13" t="s">
        <v>276</v>
      </c>
      <c r="AW174" s="13" t="s">
        <v>35</v>
      </c>
      <c r="AX174" s="13" t="s">
        <v>85</v>
      </c>
      <c r="AY174" s="270" t="s">
        <v>272</v>
      </c>
    </row>
    <row r="175" s="9" customFormat="1" ht="22.32" customHeight="1">
      <c r="B175" s="208"/>
      <c r="C175" s="209"/>
      <c r="D175" s="219" t="s">
        <v>213</v>
      </c>
      <c r="E175" s="219"/>
      <c r="F175" s="219"/>
      <c r="G175" s="219"/>
      <c r="H175" s="219"/>
      <c r="I175" s="219"/>
      <c r="J175" s="219"/>
      <c r="K175" s="219"/>
      <c r="L175" s="219"/>
      <c r="M175" s="219"/>
      <c r="N175" s="221">
        <f>BK175</f>
        <v>0</v>
      </c>
      <c r="O175" s="222"/>
      <c r="P175" s="222"/>
      <c r="Q175" s="222"/>
      <c r="R175" s="212"/>
      <c r="T175" s="213"/>
      <c r="U175" s="209"/>
      <c r="V175" s="209"/>
      <c r="W175" s="214">
        <f>SUM(W176:W216)</f>
        <v>0</v>
      </c>
      <c r="X175" s="209"/>
      <c r="Y175" s="214">
        <f>SUM(Y176:Y216)</f>
        <v>0</v>
      </c>
      <c r="Z175" s="209"/>
      <c r="AA175" s="215">
        <f>SUM(AA176:AA216)</f>
        <v>0</v>
      </c>
      <c r="AR175" s="216" t="s">
        <v>85</v>
      </c>
      <c r="AT175" s="217" t="s">
        <v>76</v>
      </c>
      <c r="AU175" s="217" t="s">
        <v>126</v>
      </c>
      <c r="AY175" s="216" t="s">
        <v>272</v>
      </c>
      <c r="BK175" s="218">
        <f>SUM(BK176:BK216)</f>
        <v>0</v>
      </c>
    </row>
    <row r="176" s="1" customFormat="1" ht="63.75" customHeight="1">
      <c r="B176" s="48"/>
      <c r="C176" s="223" t="s">
        <v>277</v>
      </c>
      <c r="D176" s="223" t="s">
        <v>273</v>
      </c>
      <c r="E176" s="224" t="s">
        <v>291</v>
      </c>
      <c r="F176" s="225" t="s">
        <v>292</v>
      </c>
      <c r="G176" s="225"/>
      <c r="H176" s="225"/>
      <c r="I176" s="225"/>
      <c r="J176" s="226" t="s">
        <v>124</v>
      </c>
      <c r="K176" s="227">
        <v>118.80200000000001</v>
      </c>
      <c r="L176" s="228">
        <v>0</v>
      </c>
      <c r="M176" s="229"/>
      <c r="N176" s="230">
        <f>ROUND(L176*K176,2)</f>
        <v>0</v>
      </c>
      <c r="O176" s="230"/>
      <c r="P176" s="230"/>
      <c r="Q176" s="230"/>
      <c r="R176" s="50"/>
      <c r="T176" s="231" t="s">
        <v>22</v>
      </c>
      <c r="U176" s="58" t="s">
        <v>42</v>
      </c>
      <c r="V176" s="49"/>
      <c r="W176" s="232">
        <f>V176*K176</f>
        <v>0</v>
      </c>
      <c r="X176" s="232">
        <v>0</v>
      </c>
      <c r="Y176" s="232">
        <f>X176*K176</f>
        <v>0</v>
      </c>
      <c r="Z176" s="232">
        <v>0</v>
      </c>
      <c r="AA176" s="233">
        <f>Z176*K176</f>
        <v>0</v>
      </c>
      <c r="AR176" s="24" t="s">
        <v>276</v>
      </c>
      <c r="AT176" s="24" t="s">
        <v>273</v>
      </c>
      <c r="AU176" s="24" t="s">
        <v>277</v>
      </c>
      <c r="AY176" s="24" t="s">
        <v>272</v>
      </c>
      <c r="BE176" s="144">
        <f>IF(U176="základní",N176,0)</f>
        <v>0</v>
      </c>
      <c r="BF176" s="144">
        <f>IF(U176="snížená",N176,0)</f>
        <v>0</v>
      </c>
      <c r="BG176" s="144">
        <f>IF(U176="zákl. přenesená",N176,0)</f>
        <v>0</v>
      </c>
      <c r="BH176" s="144">
        <f>IF(U176="sníž. přenesená",N176,0)</f>
        <v>0</v>
      </c>
      <c r="BI176" s="144">
        <f>IF(U176="nulová",N176,0)</f>
        <v>0</v>
      </c>
      <c r="BJ176" s="24" t="s">
        <v>85</v>
      </c>
      <c r="BK176" s="144">
        <f>ROUND(L176*K176,2)</f>
        <v>0</v>
      </c>
      <c r="BL176" s="24" t="s">
        <v>276</v>
      </c>
      <c r="BM176" s="24" t="s">
        <v>293</v>
      </c>
    </row>
    <row r="177" s="10" customFormat="1" ht="16.5" customHeight="1">
      <c r="B177" s="234"/>
      <c r="C177" s="235"/>
      <c r="D177" s="235"/>
      <c r="E177" s="236" t="s">
        <v>22</v>
      </c>
      <c r="F177" s="237" t="s">
        <v>294</v>
      </c>
      <c r="G177" s="238"/>
      <c r="H177" s="238"/>
      <c r="I177" s="238"/>
      <c r="J177" s="235"/>
      <c r="K177" s="236" t="s">
        <v>22</v>
      </c>
      <c r="L177" s="235"/>
      <c r="M177" s="235"/>
      <c r="N177" s="235"/>
      <c r="O177" s="235"/>
      <c r="P177" s="235"/>
      <c r="Q177" s="235"/>
      <c r="R177" s="239"/>
      <c r="T177" s="240"/>
      <c r="U177" s="235"/>
      <c r="V177" s="235"/>
      <c r="W177" s="235"/>
      <c r="X177" s="235"/>
      <c r="Y177" s="235"/>
      <c r="Z177" s="235"/>
      <c r="AA177" s="241"/>
      <c r="AT177" s="242" t="s">
        <v>280</v>
      </c>
      <c r="AU177" s="242" t="s">
        <v>277</v>
      </c>
      <c r="AV177" s="10" t="s">
        <v>85</v>
      </c>
      <c r="AW177" s="10" t="s">
        <v>35</v>
      </c>
      <c r="AX177" s="10" t="s">
        <v>77</v>
      </c>
      <c r="AY177" s="242" t="s">
        <v>272</v>
      </c>
    </row>
    <row r="178" s="11" customFormat="1" ht="16.5" customHeight="1">
      <c r="B178" s="243"/>
      <c r="C178" s="244"/>
      <c r="D178" s="244"/>
      <c r="E178" s="245" t="s">
        <v>22</v>
      </c>
      <c r="F178" s="246" t="s">
        <v>22</v>
      </c>
      <c r="G178" s="244"/>
      <c r="H178" s="244"/>
      <c r="I178" s="244"/>
      <c r="J178" s="244"/>
      <c r="K178" s="247">
        <v>0</v>
      </c>
      <c r="L178" s="244"/>
      <c r="M178" s="244"/>
      <c r="N178" s="244"/>
      <c r="O178" s="244"/>
      <c r="P178" s="244"/>
      <c r="Q178" s="244"/>
      <c r="R178" s="248"/>
      <c r="T178" s="249"/>
      <c r="U178" s="244"/>
      <c r="V178" s="244"/>
      <c r="W178" s="244"/>
      <c r="X178" s="244"/>
      <c r="Y178" s="244"/>
      <c r="Z178" s="244"/>
      <c r="AA178" s="250"/>
      <c r="AT178" s="251" t="s">
        <v>280</v>
      </c>
      <c r="AU178" s="251" t="s">
        <v>277</v>
      </c>
      <c r="AV178" s="11" t="s">
        <v>126</v>
      </c>
      <c r="AW178" s="11" t="s">
        <v>6</v>
      </c>
      <c r="AX178" s="11" t="s">
        <v>77</v>
      </c>
      <c r="AY178" s="251" t="s">
        <v>272</v>
      </c>
    </row>
    <row r="179" s="10" customFormat="1" ht="16.5" customHeight="1">
      <c r="B179" s="234"/>
      <c r="C179" s="235"/>
      <c r="D179" s="235"/>
      <c r="E179" s="236" t="s">
        <v>22</v>
      </c>
      <c r="F179" s="252" t="s">
        <v>281</v>
      </c>
      <c r="G179" s="235"/>
      <c r="H179" s="235"/>
      <c r="I179" s="235"/>
      <c r="J179" s="235"/>
      <c r="K179" s="236" t="s">
        <v>22</v>
      </c>
      <c r="L179" s="235"/>
      <c r="M179" s="235"/>
      <c r="N179" s="235"/>
      <c r="O179" s="235"/>
      <c r="P179" s="235"/>
      <c r="Q179" s="235"/>
      <c r="R179" s="239"/>
      <c r="T179" s="240"/>
      <c r="U179" s="235"/>
      <c r="V179" s="235"/>
      <c r="W179" s="235"/>
      <c r="X179" s="235"/>
      <c r="Y179" s="235"/>
      <c r="Z179" s="235"/>
      <c r="AA179" s="241"/>
      <c r="AT179" s="242" t="s">
        <v>280</v>
      </c>
      <c r="AU179" s="242" t="s">
        <v>277</v>
      </c>
      <c r="AV179" s="10" t="s">
        <v>85</v>
      </c>
      <c r="AW179" s="10" t="s">
        <v>35</v>
      </c>
      <c r="AX179" s="10" t="s">
        <v>77</v>
      </c>
      <c r="AY179" s="242" t="s">
        <v>272</v>
      </c>
    </row>
    <row r="180" s="10" customFormat="1" ht="16.5" customHeight="1">
      <c r="B180" s="234"/>
      <c r="C180" s="235"/>
      <c r="D180" s="235"/>
      <c r="E180" s="236" t="s">
        <v>22</v>
      </c>
      <c r="F180" s="252" t="s">
        <v>282</v>
      </c>
      <c r="G180" s="235"/>
      <c r="H180" s="235"/>
      <c r="I180" s="235"/>
      <c r="J180" s="235"/>
      <c r="K180" s="236" t="s">
        <v>22</v>
      </c>
      <c r="L180" s="235"/>
      <c r="M180" s="235"/>
      <c r="N180" s="235"/>
      <c r="O180" s="235"/>
      <c r="P180" s="235"/>
      <c r="Q180" s="235"/>
      <c r="R180" s="239"/>
      <c r="T180" s="240"/>
      <c r="U180" s="235"/>
      <c r="V180" s="235"/>
      <c r="W180" s="235"/>
      <c r="X180" s="235"/>
      <c r="Y180" s="235"/>
      <c r="Z180" s="235"/>
      <c r="AA180" s="241"/>
      <c r="AT180" s="242" t="s">
        <v>280</v>
      </c>
      <c r="AU180" s="242" t="s">
        <v>277</v>
      </c>
      <c r="AV180" s="10" t="s">
        <v>85</v>
      </c>
      <c r="AW180" s="10" t="s">
        <v>35</v>
      </c>
      <c r="AX180" s="10" t="s">
        <v>77</v>
      </c>
      <c r="AY180" s="242" t="s">
        <v>272</v>
      </c>
    </row>
    <row r="181" s="11" customFormat="1" ht="25.5" customHeight="1">
      <c r="B181" s="243"/>
      <c r="C181" s="244"/>
      <c r="D181" s="244"/>
      <c r="E181" s="245" t="s">
        <v>22</v>
      </c>
      <c r="F181" s="246" t="s">
        <v>290</v>
      </c>
      <c r="G181" s="244"/>
      <c r="H181" s="244"/>
      <c r="I181" s="244"/>
      <c r="J181" s="244"/>
      <c r="K181" s="247">
        <v>118.80200000000001</v>
      </c>
      <c r="L181" s="244"/>
      <c r="M181" s="244"/>
      <c r="N181" s="244"/>
      <c r="O181" s="244"/>
      <c r="P181" s="244"/>
      <c r="Q181" s="244"/>
      <c r="R181" s="248"/>
      <c r="T181" s="249"/>
      <c r="U181" s="244"/>
      <c r="V181" s="244"/>
      <c r="W181" s="244"/>
      <c r="X181" s="244"/>
      <c r="Y181" s="244"/>
      <c r="Z181" s="244"/>
      <c r="AA181" s="250"/>
      <c r="AT181" s="251" t="s">
        <v>280</v>
      </c>
      <c r="AU181" s="251" t="s">
        <v>277</v>
      </c>
      <c r="AV181" s="11" t="s">
        <v>126</v>
      </c>
      <c r="AW181" s="11" t="s">
        <v>35</v>
      </c>
      <c r="AX181" s="11" t="s">
        <v>77</v>
      </c>
      <c r="AY181" s="251" t="s">
        <v>272</v>
      </c>
    </row>
    <row r="182" s="12" customFormat="1" ht="16.5" customHeight="1">
      <c r="B182" s="253"/>
      <c r="C182" s="254"/>
      <c r="D182" s="254"/>
      <c r="E182" s="255" t="s">
        <v>22</v>
      </c>
      <c r="F182" s="256" t="s">
        <v>284</v>
      </c>
      <c r="G182" s="254"/>
      <c r="H182" s="254"/>
      <c r="I182" s="254"/>
      <c r="J182" s="254"/>
      <c r="K182" s="257">
        <v>118.80200000000001</v>
      </c>
      <c r="L182" s="254"/>
      <c r="M182" s="254"/>
      <c r="N182" s="254"/>
      <c r="O182" s="254"/>
      <c r="P182" s="254"/>
      <c r="Q182" s="254"/>
      <c r="R182" s="258"/>
      <c r="T182" s="259"/>
      <c r="U182" s="254"/>
      <c r="V182" s="254"/>
      <c r="W182" s="254"/>
      <c r="X182" s="254"/>
      <c r="Y182" s="254"/>
      <c r="Z182" s="254"/>
      <c r="AA182" s="260"/>
      <c r="AT182" s="261" t="s">
        <v>280</v>
      </c>
      <c r="AU182" s="261" t="s">
        <v>277</v>
      </c>
      <c r="AV182" s="12" t="s">
        <v>277</v>
      </c>
      <c r="AW182" s="12" t="s">
        <v>35</v>
      </c>
      <c r="AX182" s="12" t="s">
        <v>77</v>
      </c>
      <c r="AY182" s="261" t="s">
        <v>272</v>
      </c>
    </row>
    <row r="183" s="13" customFormat="1" ht="16.5" customHeight="1">
      <c r="B183" s="262"/>
      <c r="C183" s="263"/>
      <c r="D183" s="263"/>
      <c r="E183" s="264" t="s">
        <v>22</v>
      </c>
      <c r="F183" s="265" t="s">
        <v>285</v>
      </c>
      <c r="G183" s="263"/>
      <c r="H183" s="263"/>
      <c r="I183" s="263"/>
      <c r="J183" s="263"/>
      <c r="K183" s="266">
        <v>118.80200000000001</v>
      </c>
      <c r="L183" s="263"/>
      <c r="M183" s="263"/>
      <c r="N183" s="263"/>
      <c r="O183" s="263"/>
      <c r="P183" s="263"/>
      <c r="Q183" s="263"/>
      <c r="R183" s="267"/>
      <c r="T183" s="268"/>
      <c r="U183" s="263"/>
      <c r="V183" s="263"/>
      <c r="W183" s="263"/>
      <c r="X183" s="263"/>
      <c r="Y183" s="263"/>
      <c r="Z183" s="263"/>
      <c r="AA183" s="269"/>
      <c r="AT183" s="270" t="s">
        <v>280</v>
      </c>
      <c r="AU183" s="270" t="s">
        <v>277</v>
      </c>
      <c r="AV183" s="13" t="s">
        <v>276</v>
      </c>
      <c r="AW183" s="13" t="s">
        <v>35</v>
      </c>
      <c r="AX183" s="13" t="s">
        <v>85</v>
      </c>
      <c r="AY183" s="270" t="s">
        <v>272</v>
      </c>
    </row>
    <row r="184" s="1" customFormat="1" ht="63.75" customHeight="1">
      <c r="B184" s="48"/>
      <c r="C184" s="223" t="s">
        <v>276</v>
      </c>
      <c r="D184" s="223" t="s">
        <v>273</v>
      </c>
      <c r="E184" s="224" t="s">
        <v>295</v>
      </c>
      <c r="F184" s="225" t="s">
        <v>296</v>
      </c>
      <c r="G184" s="225"/>
      <c r="H184" s="225"/>
      <c r="I184" s="225"/>
      <c r="J184" s="226" t="s">
        <v>124</v>
      </c>
      <c r="K184" s="227">
        <v>203.75200000000001</v>
      </c>
      <c r="L184" s="228">
        <v>0</v>
      </c>
      <c r="M184" s="229"/>
      <c r="N184" s="230">
        <f>ROUND(L184*K184,2)</f>
        <v>0</v>
      </c>
      <c r="O184" s="230"/>
      <c r="P184" s="230"/>
      <c r="Q184" s="230"/>
      <c r="R184" s="50"/>
      <c r="T184" s="231" t="s">
        <v>22</v>
      </c>
      <c r="U184" s="58" t="s">
        <v>42</v>
      </c>
      <c r="V184" s="49"/>
      <c r="W184" s="232">
        <f>V184*K184</f>
        <v>0</v>
      </c>
      <c r="X184" s="232">
        <v>0</v>
      </c>
      <c r="Y184" s="232">
        <f>X184*K184</f>
        <v>0</v>
      </c>
      <c r="Z184" s="232">
        <v>0</v>
      </c>
      <c r="AA184" s="233">
        <f>Z184*K184</f>
        <v>0</v>
      </c>
      <c r="AR184" s="24" t="s">
        <v>276</v>
      </c>
      <c r="AT184" s="24" t="s">
        <v>273</v>
      </c>
      <c r="AU184" s="24" t="s">
        <v>277</v>
      </c>
      <c r="AY184" s="24" t="s">
        <v>272</v>
      </c>
      <c r="BE184" s="144">
        <f>IF(U184="základní",N184,0)</f>
        <v>0</v>
      </c>
      <c r="BF184" s="144">
        <f>IF(U184="snížená",N184,0)</f>
        <v>0</v>
      </c>
      <c r="BG184" s="144">
        <f>IF(U184="zákl. přenesená",N184,0)</f>
        <v>0</v>
      </c>
      <c r="BH184" s="144">
        <f>IF(U184="sníž. přenesená",N184,0)</f>
        <v>0</v>
      </c>
      <c r="BI184" s="144">
        <f>IF(U184="nulová",N184,0)</f>
        <v>0</v>
      </c>
      <c r="BJ184" s="24" t="s">
        <v>85</v>
      </c>
      <c r="BK184" s="144">
        <f>ROUND(L184*K184,2)</f>
        <v>0</v>
      </c>
      <c r="BL184" s="24" t="s">
        <v>276</v>
      </c>
      <c r="BM184" s="24" t="s">
        <v>297</v>
      </c>
    </row>
    <row r="185" s="10" customFormat="1" ht="16.5" customHeight="1">
      <c r="B185" s="234"/>
      <c r="C185" s="235"/>
      <c r="D185" s="235"/>
      <c r="E185" s="236" t="s">
        <v>22</v>
      </c>
      <c r="F185" s="237" t="s">
        <v>298</v>
      </c>
      <c r="G185" s="238"/>
      <c r="H185" s="238"/>
      <c r="I185" s="238"/>
      <c r="J185" s="235"/>
      <c r="K185" s="236" t="s">
        <v>22</v>
      </c>
      <c r="L185" s="235"/>
      <c r="M185" s="235"/>
      <c r="N185" s="235"/>
      <c r="O185" s="235"/>
      <c r="P185" s="235"/>
      <c r="Q185" s="235"/>
      <c r="R185" s="239"/>
      <c r="T185" s="240"/>
      <c r="U185" s="235"/>
      <c r="V185" s="235"/>
      <c r="W185" s="235"/>
      <c r="X185" s="235"/>
      <c r="Y185" s="235"/>
      <c r="Z185" s="235"/>
      <c r="AA185" s="241"/>
      <c r="AT185" s="242" t="s">
        <v>280</v>
      </c>
      <c r="AU185" s="242" t="s">
        <v>277</v>
      </c>
      <c r="AV185" s="10" t="s">
        <v>85</v>
      </c>
      <c r="AW185" s="10" t="s">
        <v>35</v>
      </c>
      <c r="AX185" s="10" t="s">
        <v>77</v>
      </c>
      <c r="AY185" s="242" t="s">
        <v>272</v>
      </c>
    </row>
    <row r="186" s="10" customFormat="1" ht="16.5" customHeight="1">
      <c r="B186" s="234"/>
      <c r="C186" s="235"/>
      <c r="D186" s="235"/>
      <c r="E186" s="236" t="s">
        <v>22</v>
      </c>
      <c r="F186" s="252" t="s">
        <v>299</v>
      </c>
      <c r="G186" s="235"/>
      <c r="H186" s="235"/>
      <c r="I186" s="235"/>
      <c r="J186" s="235"/>
      <c r="K186" s="236" t="s">
        <v>22</v>
      </c>
      <c r="L186" s="235"/>
      <c r="M186" s="235"/>
      <c r="N186" s="235"/>
      <c r="O186" s="235"/>
      <c r="P186" s="235"/>
      <c r="Q186" s="235"/>
      <c r="R186" s="239"/>
      <c r="T186" s="240"/>
      <c r="U186" s="235"/>
      <c r="V186" s="235"/>
      <c r="W186" s="235"/>
      <c r="X186" s="235"/>
      <c r="Y186" s="235"/>
      <c r="Z186" s="235"/>
      <c r="AA186" s="241"/>
      <c r="AT186" s="242" t="s">
        <v>280</v>
      </c>
      <c r="AU186" s="242" t="s">
        <v>277</v>
      </c>
      <c r="AV186" s="10" t="s">
        <v>85</v>
      </c>
      <c r="AW186" s="10" t="s">
        <v>35</v>
      </c>
      <c r="AX186" s="10" t="s">
        <v>77</v>
      </c>
      <c r="AY186" s="242" t="s">
        <v>272</v>
      </c>
    </row>
    <row r="187" s="11" customFormat="1" ht="16.5" customHeight="1">
      <c r="B187" s="243"/>
      <c r="C187" s="244"/>
      <c r="D187" s="244"/>
      <c r="E187" s="245" t="s">
        <v>22</v>
      </c>
      <c r="F187" s="246" t="s">
        <v>22</v>
      </c>
      <c r="G187" s="244"/>
      <c r="H187" s="244"/>
      <c r="I187" s="244"/>
      <c r="J187" s="244"/>
      <c r="K187" s="247">
        <v>0</v>
      </c>
      <c r="L187" s="244"/>
      <c r="M187" s="244"/>
      <c r="N187" s="244"/>
      <c r="O187" s="244"/>
      <c r="P187" s="244"/>
      <c r="Q187" s="244"/>
      <c r="R187" s="248"/>
      <c r="T187" s="249"/>
      <c r="U187" s="244"/>
      <c r="V187" s="244"/>
      <c r="W187" s="244"/>
      <c r="X187" s="244"/>
      <c r="Y187" s="244"/>
      <c r="Z187" s="244"/>
      <c r="AA187" s="250"/>
      <c r="AT187" s="251" t="s">
        <v>280</v>
      </c>
      <c r="AU187" s="251" t="s">
        <v>277</v>
      </c>
      <c r="AV187" s="11" t="s">
        <v>126</v>
      </c>
      <c r="AW187" s="11" t="s">
        <v>6</v>
      </c>
      <c r="AX187" s="11" t="s">
        <v>77</v>
      </c>
      <c r="AY187" s="251" t="s">
        <v>272</v>
      </c>
    </row>
    <row r="188" s="10" customFormat="1" ht="16.5" customHeight="1">
      <c r="B188" s="234"/>
      <c r="C188" s="235"/>
      <c r="D188" s="235"/>
      <c r="E188" s="236" t="s">
        <v>22</v>
      </c>
      <c r="F188" s="252" t="s">
        <v>300</v>
      </c>
      <c r="G188" s="235"/>
      <c r="H188" s="235"/>
      <c r="I188" s="235"/>
      <c r="J188" s="235"/>
      <c r="K188" s="236" t="s">
        <v>22</v>
      </c>
      <c r="L188" s="235"/>
      <c r="M188" s="235"/>
      <c r="N188" s="235"/>
      <c r="O188" s="235"/>
      <c r="P188" s="235"/>
      <c r="Q188" s="235"/>
      <c r="R188" s="239"/>
      <c r="T188" s="240"/>
      <c r="U188" s="235"/>
      <c r="V188" s="235"/>
      <c r="W188" s="235"/>
      <c r="X188" s="235"/>
      <c r="Y188" s="235"/>
      <c r="Z188" s="235"/>
      <c r="AA188" s="241"/>
      <c r="AT188" s="242" t="s">
        <v>280</v>
      </c>
      <c r="AU188" s="242" t="s">
        <v>277</v>
      </c>
      <c r="AV188" s="10" t="s">
        <v>85</v>
      </c>
      <c r="AW188" s="10" t="s">
        <v>35</v>
      </c>
      <c r="AX188" s="10" t="s">
        <v>77</v>
      </c>
      <c r="AY188" s="242" t="s">
        <v>272</v>
      </c>
    </row>
    <row r="189" s="11" customFormat="1" ht="16.5" customHeight="1">
      <c r="B189" s="243"/>
      <c r="C189" s="244"/>
      <c r="D189" s="244"/>
      <c r="E189" s="245" t="s">
        <v>22</v>
      </c>
      <c r="F189" s="246" t="s">
        <v>127</v>
      </c>
      <c r="G189" s="244"/>
      <c r="H189" s="244"/>
      <c r="I189" s="244"/>
      <c r="J189" s="244"/>
      <c r="K189" s="247">
        <v>101.87600000000001</v>
      </c>
      <c r="L189" s="244"/>
      <c r="M189" s="244"/>
      <c r="N189" s="244"/>
      <c r="O189" s="244"/>
      <c r="P189" s="244"/>
      <c r="Q189" s="244"/>
      <c r="R189" s="248"/>
      <c r="T189" s="249"/>
      <c r="U189" s="244"/>
      <c r="V189" s="244"/>
      <c r="W189" s="244"/>
      <c r="X189" s="244"/>
      <c r="Y189" s="244"/>
      <c r="Z189" s="244"/>
      <c r="AA189" s="250"/>
      <c r="AT189" s="251" t="s">
        <v>280</v>
      </c>
      <c r="AU189" s="251" t="s">
        <v>277</v>
      </c>
      <c r="AV189" s="11" t="s">
        <v>126</v>
      </c>
      <c r="AW189" s="11" t="s">
        <v>35</v>
      </c>
      <c r="AX189" s="11" t="s">
        <v>77</v>
      </c>
      <c r="AY189" s="251" t="s">
        <v>272</v>
      </c>
    </row>
    <row r="190" s="12" customFormat="1" ht="16.5" customHeight="1">
      <c r="B190" s="253"/>
      <c r="C190" s="254"/>
      <c r="D190" s="254"/>
      <c r="E190" s="255" t="s">
        <v>22</v>
      </c>
      <c r="F190" s="256" t="s">
        <v>284</v>
      </c>
      <c r="G190" s="254"/>
      <c r="H190" s="254"/>
      <c r="I190" s="254"/>
      <c r="J190" s="254"/>
      <c r="K190" s="257">
        <v>101.87600000000001</v>
      </c>
      <c r="L190" s="254"/>
      <c r="M190" s="254"/>
      <c r="N190" s="254"/>
      <c r="O190" s="254"/>
      <c r="P190" s="254"/>
      <c r="Q190" s="254"/>
      <c r="R190" s="258"/>
      <c r="T190" s="259"/>
      <c r="U190" s="254"/>
      <c r="V190" s="254"/>
      <c r="W190" s="254"/>
      <c r="X190" s="254"/>
      <c r="Y190" s="254"/>
      <c r="Z190" s="254"/>
      <c r="AA190" s="260"/>
      <c r="AT190" s="261" t="s">
        <v>280</v>
      </c>
      <c r="AU190" s="261" t="s">
        <v>277</v>
      </c>
      <c r="AV190" s="12" t="s">
        <v>277</v>
      </c>
      <c r="AW190" s="12" t="s">
        <v>35</v>
      </c>
      <c r="AX190" s="12" t="s">
        <v>77</v>
      </c>
      <c r="AY190" s="261" t="s">
        <v>272</v>
      </c>
    </row>
    <row r="191" s="13" customFormat="1" ht="16.5" customHeight="1">
      <c r="B191" s="262"/>
      <c r="C191" s="263"/>
      <c r="D191" s="263"/>
      <c r="E191" s="264" t="s">
        <v>131</v>
      </c>
      <c r="F191" s="265" t="s">
        <v>285</v>
      </c>
      <c r="G191" s="263"/>
      <c r="H191" s="263"/>
      <c r="I191" s="263"/>
      <c r="J191" s="263"/>
      <c r="K191" s="266">
        <v>101.87600000000001</v>
      </c>
      <c r="L191" s="263"/>
      <c r="M191" s="263"/>
      <c r="N191" s="263"/>
      <c r="O191" s="263"/>
      <c r="P191" s="263"/>
      <c r="Q191" s="263"/>
      <c r="R191" s="267"/>
      <c r="T191" s="268"/>
      <c r="U191" s="263"/>
      <c r="V191" s="263"/>
      <c r="W191" s="263"/>
      <c r="X191" s="263"/>
      <c r="Y191" s="263"/>
      <c r="Z191" s="263"/>
      <c r="AA191" s="269"/>
      <c r="AT191" s="270" t="s">
        <v>280</v>
      </c>
      <c r="AU191" s="270" t="s">
        <v>277</v>
      </c>
      <c r="AV191" s="13" t="s">
        <v>276</v>
      </c>
      <c r="AW191" s="13" t="s">
        <v>35</v>
      </c>
      <c r="AX191" s="13" t="s">
        <v>77</v>
      </c>
      <c r="AY191" s="270" t="s">
        <v>272</v>
      </c>
    </row>
    <row r="192" s="11" customFormat="1" ht="16.5" customHeight="1">
      <c r="B192" s="243"/>
      <c r="C192" s="244"/>
      <c r="D192" s="244"/>
      <c r="E192" s="245" t="s">
        <v>22</v>
      </c>
      <c r="F192" s="246" t="s">
        <v>22</v>
      </c>
      <c r="G192" s="244"/>
      <c r="H192" s="244"/>
      <c r="I192" s="244"/>
      <c r="J192" s="244"/>
      <c r="K192" s="247">
        <v>0</v>
      </c>
      <c r="L192" s="244"/>
      <c r="M192" s="244"/>
      <c r="N192" s="244"/>
      <c r="O192" s="244"/>
      <c r="P192" s="244"/>
      <c r="Q192" s="244"/>
      <c r="R192" s="248"/>
      <c r="T192" s="249"/>
      <c r="U192" s="244"/>
      <c r="V192" s="244"/>
      <c r="W192" s="244"/>
      <c r="X192" s="244"/>
      <c r="Y192" s="244"/>
      <c r="Z192" s="244"/>
      <c r="AA192" s="250"/>
      <c r="AT192" s="251" t="s">
        <v>280</v>
      </c>
      <c r="AU192" s="251" t="s">
        <v>277</v>
      </c>
      <c r="AV192" s="11" t="s">
        <v>126</v>
      </c>
      <c r="AW192" s="11" t="s">
        <v>6</v>
      </c>
      <c r="AX192" s="11" t="s">
        <v>77</v>
      </c>
      <c r="AY192" s="251" t="s">
        <v>272</v>
      </c>
    </row>
    <row r="193" s="11" customFormat="1" ht="16.5" customHeight="1">
      <c r="B193" s="243"/>
      <c r="C193" s="244"/>
      <c r="D193" s="244"/>
      <c r="E193" s="245" t="s">
        <v>22</v>
      </c>
      <c r="F193" s="246" t="s">
        <v>301</v>
      </c>
      <c r="G193" s="244"/>
      <c r="H193" s="244"/>
      <c r="I193" s="244"/>
      <c r="J193" s="244"/>
      <c r="K193" s="247">
        <v>203.75200000000001</v>
      </c>
      <c r="L193" s="244"/>
      <c r="M193" s="244"/>
      <c r="N193" s="244"/>
      <c r="O193" s="244"/>
      <c r="P193" s="244"/>
      <c r="Q193" s="244"/>
      <c r="R193" s="248"/>
      <c r="T193" s="249"/>
      <c r="U193" s="244"/>
      <c r="V193" s="244"/>
      <c r="W193" s="244"/>
      <c r="X193" s="244"/>
      <c r="Y193" s="244"/>
      <c r="Z193" s="244"/>
      <c r="AA193" s="250"/>
      <c r="AT193" s="251" t="s">
        <v>280</v>
      </c>
      <c r="AU193" s="251" t="s">
        <v>277</v>
      </c>
      <c r="AV193" s="11" t="s">
        <v>126</v>
      </c>
      <c r="AW193" s="11" t="s">
        <v>35</v>
      </c>
      <c r="AX193" s="11" t="s">
        <v>77</v>
      </c>
      <c r="AY193" s="251" t="s">
        <v>272</v>
      </c>
    </row>
    <row r="194" s="13" customFormat="1" ht="16.5" customHeight="1">
      <c r="B194" s="262"/>
      <c r="C194" s="263"/>
      <c r="D194" s="263"/>
      <c r="E194" s="264" t="s">
        <v>22</v>
      </c>
      <c r="F194" s="265" t="s">
        <v>285</v>
      </c>
      <c r="G194" s="263"/>
      <c r="H194" s="263"/>
      <c r="I194" s="263"/>
      <c r="J194" s="263"/>
      <c r="K194" s="266">
        <v>203.75200000000001</v>
      </c>
      <c r="L194" s="263"/>
      <c r="M194" s="263"/>
      <c r="N194" s="263"/>
      <c r="O194" s="263"/>
      <c r="P194" s="263"/>
      <c r="Q194" s="263"/>
      <c r="R194" s="267"/>
      <c r="T194" s="268"/>
      <c r="U194" s="263"/>
      <c r="V194" s="263"/>
      <c r="W194" s="263"/>
      <c r="X194" s="263"/>
      <c r="Y194" s="263"/>
      <c r="Z194" s="263"/>
      <c r="AA194" s="269"/>
      <c r="AT194" s="270" t="s">
        <v>280</v>
      </c>
      <c r="AU194" s="270" t="s">
        <v>277</v>
      </c>
      <c r="AV194" s="13" t="s">
        <v>276</v>
      </c>
      <c r="AW194" s="13" t="s">
        <v>35</v>
      </c>
      <c r="AX194" s="13" t="s">
        <v>85</v>
      </c>
      <c r="AY194" s="270" t="s">
        <v>272</v>
      </c>
    </row>
    <row r="195" s="1" customFormat="1" ht="76.5" customHeight="1">
      <c r="B195" s="48"/>
      <c r="C195" s="223" t="s">
        <v>302</v>
      </c>
      <c r="D195" s="223" t="s">
        <v>273</v>
      </c>
      <c r="E195" s="224" t="s">
        <v>303</v>
      </c>
      <c r="F195" s="225" t="s">
        <v>304</v>
      </c>
      <c r="G195" s="225"/>
      <c r="H195" s="225"/>
      <c r="I195" s="225"/>
      <c r="J195" s="226" t="s">
        <v>124</v>
      </c>
      <c r="K195" s="227">
        <v>16.925999999999998</v>
      </c>
      <c r="L195" s="228">
        <v>0</v>
      </c>
      <c r="M195" s="229"/>
      <c r="N195" s="230">
        <f>ROUND(L195*K195,2)</f>
        <v>0</v>
      </c>
      <c r="O195" s="230"/>
      <c r="P195" s="230"/>
      <c r="Q195" s="230"/>
      <c r="R195" s="50"/>
      <c r="T195" s="231" t="s">
        <v>22</v>
      </c>
      <c r="U195" s="58" t="s">
        <v>42</v>
      </c>
      <c r="V195" s="49"/>
      <c r="W195" s="232">
        <f>V195*K195</f>
        <v>0</v>
      </c>
      <c r="X195" s="232">
        <v>0</v>
      </c>
      <c r="Y195" s="232">
        <f>X195*K195</f>
        <v>0</v>
      </c>
      <c r="Z195" s="232">
        <v>0</v>
      </c>
      <c r="AA195" s="233">
        <f>Z195*K195</f>
        <v>0</v>
      </c>
      <c r="AR195" s="24" t="s">
        <v>276</v>
      </c>
      <c r="AT195" s="24" t="s">
        <v>273</v>
      </c>
      <c r="AU195" s="24" t="s">
        <v>277</v>
      </c>
      <c r="AY195" s="24" t="s">
        <v>272</v>
      </c>
      <c r="BE195" s="144">
        <f>IF(U195="základní",N195,0)</f>
        <v>0</v>
      </c>
      <c r="BF195" s="144">
        <f>IF(U195="snížená",N195,0)</f>
        <v>0</v>
      </c>
      <c r="BG195" s="144">
        <f>IF(U195="zákl. přenesená",N195,0)</f>
        <v>0</v>
      </c>
      <c r="BH195" s="144">
        <f>IF(U195="sníž. přenesená",N195,0)</f>
        <v>0</v>
      </c>
      <c r="BI195" s="144">
        <f>IF(U195="nulová",N195,0)</f>
        <v>0</v>
      </c>
      <c r="BJ195" s="24" t="s">
        <v>85</v>
      </c>
      <c r="BK195" s="144">
        <f>ROUND(L195*K195,2)</f>
        <v>0</v>
      </c>
      <c r="BL195" s="24" t="s">
        <v>276</v>
      </c>
      <c r="BM195" s="24" t="s">
        <v>305</v>
      </c>
    </row>
    <row r="196" s="10" customFormat="1" ht="16.5" customHeight="1">
      <c r="B196" s="234"/>
      <c r="C196" s="235"/>
      <c r="D196" s="235"/>
      <c r="E196" s="236" t="s">
        <v>22</v>
      </c>
      <c r="F196" s="237" t="s">
        <v>306</v>
      </c>
      <c r="G196" s="238"/>
      <c r="H196" s="238"/>
      <c r="I196" s="238"/>
      <c r="J196" s="235"/>
      <c r="K196" s="236" t="s">
        <v>22</v>
      </c>
      <c r="L196" s="235"/>
      <c r="M196" s="235"/>
      <c r="N196" s="235"/>
      <c r="O196" s="235"/>
      <c r="P196" s="235"/>
      <c r="Q196" s="235"/>
      <c r="R196" s="239"/>
      <c r="T196" s="240"/>
      <c r="U196" s="235"/>
      <c r="V196" s="235"/>
      <c r="W196" s="235"/>
      <c r="X196" s="235"/>
      <c r="Y196" s="235"/>
      <c r="Z196" s="235"/>
      <c r="AA196" s="241"/>
      <c r="AT196" s="242" t="s">
        <v>280</v>
      </c>
      <c r="AU196" s="242" t="s">
        <v>277</v>
      </c>
      <c r="AV196" s="10" t="s">
        <v>85</v>
      </c>
      <c r="AW196" s="10" t="s">
        <v>35</v>
      </c>
      <c r="AX196" s="10" t="s">
        <v>77</v>
      </c>
      <c r="AY196" s="242" t="s">
        <v>272</v>
      </c>
    </row>
    <row r="197" s="11" customFormat="1" ht="16.5" customHeight="1">
      <c r="B197" s="243"/>
      <c r="C197" s="244"/>
      <c r="D197" s="244"/>
      <c r="E197" s="245" t="s">
        <v>22</v>
      </c>
      <c r="F197" s="246" t="s">
        <v>22</v>
      </c>
      <c r="G197" s="244"/>
      <c r="H197" s="244"/>
      <c r="I197" s="244"/>
      <c r="J197" s="244"/>
      <c r="K197" s="247">
        <v>0</v>
      </c>
      <c r="L197" s="244"/>
      <c r="M197" s="244"/>
      <c r="N197" s="244"/>
      <c r="O197" s="244"/>
      <c r="P197" s="244"/>
      <c r="Q197" s="244"/>
      <c r="R197" s="248"/>
      <c r="T197" s="249"/>
      <c r="U197" s="244"/>
      <c r="V197" s="244"/>
      <c r="W197" s="244"/>
      <c r="X197" s="244"/>
      <c r="Y197" s="244"/>
      <c r="Z197" s="244"/>
      <c r="AA197" s="250"/>
      <c r="AT197" s="251" t="s">
        <v>280</v>
      </c>
      <c r="AU197" s="251" t="s">
        <v>277</v>
      </c>
      <c r="AV197" s="11" t="s">
        <v>126</v>
      </c>
      <c r="AW197" s="11" t="s">
        <v>6</v>
      </c>
      <c r="AX197" s="11" t="s">
        <v>77</v>
      </c>
      <c r="AY197" s="251" t="s">
        <v>272</v>
      </c>
    </row>
    <row r="198" s="10" customFormat="1" ht="16.5" customHeight="1">
      <c r="B198" s="234"/>
      <c r="C198" s="235"/>
      <c r="D198" s="235"/>
      <c r="E198" s="236" t="s">
        <v>22</v>
      </c>
      <c r="F198" s="252" t="s">
        <v>289</v>
      </c>
      <c r="G198" s="235"/>
      <c r="H198" s="235"/>
      <c r="I198" s="235"/>
      <c r="J198" s="235"/>
      <c r="K198" s="236" t="s">
        <v>22</v>
      </c>
      <c r="L198" s="235"/>
      <c r="M198" s="235"/>
      <c r="N198" s="235"/>
      <c r="O198" s="235"/>
      <c r="P198" s="235"/>
      <c r="Q198" s="235"/>
      <c r="R198" s="239"/>
      <c r="T198" s="240"/>
      <c r="U198" s="235"/>
      <c r="V198" s="235"/>
      <c r="W198" s="235"/>
      <c r="X198" s="235"/>
      <c r="Y198" s="235"/>
      <c r="Z198" s="235"/>
      <c r="AA198" s="241"/>
      <c r="AT198" s="242" t="s">
        <v>280</v>
      </c>
      <c r="AU198" s="242" t="s">
        <v>277</v>
      </c>
      <c r="AV198" s="10" t="s">
        <v>85</v>
      </c>
      <c r="AW198" s="10" t="s">
        <v>35</v>
      </c>
      <c r="AX198" s="10" t="s">
        <v>77</v>
      </c>
      <c r="AY198" s="242" t="s">
        <v>272</v>
      </c>
    </row>
    <row r="199" s="11" customFormat="1" ht="16.5" customHeight="1">
      <c r="B199" s="243"/>
      <c r="C199" s="244"/>
      <c r="D199" s="244"/>
      <c r="E199" s="245" t="s">
        <v>22</v>
      </c>
      <c r="F199" s="246" t="s">
        <v>122</v>
      </c>
      <c r="G199" s="244"/>
      <c r="H199" s="244"/>
      <c r="I199" s="244"/>
      <c r="J199" s="244"/>
      <c r="K199" s="247">
        <v>118.80200000000001</v>
      </c>
      <c r="L199" s="244"/>
      <c r="M199" s="244"/>
      <c r="N199" s="244"/>
      <c r="O199" s="244"/>
      <c r="P199" s="244"/>
      <c r="Q199" s="244"/>
      <c r="R199" s="248"/>
      <c r="T199" s="249"/>
      <c r="U199" s="244"/>
      <c r="V199" s="244"/>
      <c r="W199" s="244"/>
      <c r="X199" s="244"/>
      <c r="Y199" s="244"/>
      <c r="Z199" s="244"/>
      <c r="AA199" s="250"/>
      <c r="AT199" s="251" t="s">
        <v>280</v>
      </c>
      <c r="AU199" s="251" t="s">
        <v>277</v>
      </c>
      <c r="AV199" s="11" t="s">
        <v>126</v>
      </c>
      <c r="AW199" s="11" t="s">
        <v>35</v>
      </c>
      <c r="AX199" s="11" t="s">
        <v>77</v>
      </c>
      <c r="AY199" s="251" t="s">
        <v>272</v>
      </c>
    </row>
    <row r="200" s="12" customFormat="1" ht="16.5" customHeight="1">
      <c r="B200" s="253"/>
      <c r="C200" s="254"/>
      <c r="D200" s="254"/>
      <c r="E200" s="255" t="s">
        <v>22</v>
      </c>
      <c r="F200" s="256" t="s">
        <v>284</v>
      </c>
      <c r="G200" s="254"/>
      <c r="H200" s="254"/>
      <c r="I200" s="254"/>
      <c r="J200" s="254"/>
      <c r="K200" s="257">
        <v>118.80200000000001</v>
      </c>
      <c r="L200" s="254"/>
      <c r="M200" s="254"/>
      <c r="N200" s="254"/>
      <c r="O200" s="254"/>
      <c r="P200" s="254"/>
      <c r="Q200" s="254"/>
      <c r="R200" s="258"/>
      <c r="T200" s="259"/>
      <c r="U200" s="254"/>
      <c r="V200" s="254"/>
      <c r="W200" s="254"/>
      <c r="X200" s="254"/>
      <c r="Y200" s="254"/>
      <c r="Z200" s="254"/>
      <c r="AA200" s="260"/>
      <c r="AT200" s="261" t="s">
        <v>280</v>
      </c>
      <c r="AU200" s="261" t="s">
        <v>277</v>
      </c>
      <c r="AV200" s="12" t="s">
        <v>277</v>
      </c>
      <c r="AW200" s="12" t="s">
        <v>35</v>
      </c>
      <c r="AX200" s="12" t="s">
        <v>77</v>
      </c>
      <c r="AY200" s="261" t="s">
        <v>272</v>
      </c>
    </row>
    <row r="201" s="11" customFormat="1" ht="16.5" customHeight="1">
      <c r="B201" s="243"/>
      <c r="C201" s="244"/>
      <c r="D201" s="244"/>
      <c r="E201" s="245" t="s">
        <v>22</v>
      </c>
      <c r="F201" s="246" t="s">
        <v>22</v>
      </c>
      <c r="G201" s="244"/>
      <c r="H201" s="244"/>
      <c r="I201" s="244"/>
      <c r="J201" s="244"/>
      <c r="K201" s="247">
        <v>0</v>
      </c>
      <c r="L201" s="244"/>
      <c r="M201" s="244"/>
      <c r="N201" s="244"/>
      <c r="O201" s="244"/>
      <c r="P201" s="244"/>
      <c r="Q201" s="244"/>
      <c r="R201" s="248"/>
      <c r="T201" s="249"/>
      <c r="U201" s="244"/>
      <c r="V201" s="244"/>
      <c r="W201" s="244"/>
      <c r="X201" s="244"/>
      <c r="Y201" s="244"/>
      <c r="Z201" s="244"/>
      <c r="AA201" s="250"/>
      <c r="AT201" s="251" t="s">
        <v>280</v>
      </c>
      <c r="AU201" s="251" t="s">
        <v>277</v>
      </c>
      <c r="AV201" s="11" t="s">
        <v>126</v>
      </c>
      <c r="AW201" s="11" t="s">
        <v>6</v>
      </c>
      <c r="AX201" s="11" t="s">
        <v>77</v>
      </c>
      <c r="AY201" s="251" t="s">
        <v>272</v>
      </c>
    </row>
    <row r="202" s="10" customFormat="1" ht="16.5" customHeight="1">
      <c r="B202" s="234"/>
      <c r="C202" s="235"/>
      <c r="D202" s="235"/>
      <c r="E202" s="236" t="s">
        <v>22</v>
      </c>
      <c r="F202" s="252" t="s">
        <v>307</v>
      </c>
      <c r="G202" s="235"/>
      <c r="H202" s="235"/>
      <c r="I202" s="235"/>
      <c r="J202" s="235"/>
      <c r="K202" s="236" t="s">
        <v>22</v>
      </c>
      <c r="L202" s="235"/>
      <c r="M202" s="235"/>
      <c r="N202" s="235"/>
      <c r="O202" s="235"/>
      <c r="P202" s="235"/>
      <c r="Q202" s="235"/>
      <c r="R202" s="239"/>
      <c r="T202" s="240"/>
      <c r="U202" s="235"/>
      <c r="V202" s="235"/>
      <c r="W202" s="235"/>
      <c r="X202" s="235"/>
      <c r="Y202" s="235"/>
      <c r="Z202" s="235"/>
      <c r="AA202" s="241"/>
      <c r="AT202" s="242" t="s">
        <v>280</v>
      </c>
      <c r="AU202" s="242" t="s">
        <v>277</v>
      </c>
      <c r="AV202" s="10" t="s">
        <v>85</v>
      </c>
      <c r="AW202" s="10" t="s">
        <v>35</v>
      </c>
      <c r="AX202" s="10" t="s">
        <v>77</v>
      </c>
      <c r="AY202" s="242" t="s">
        <v>272</v>
      </c>
    </row>
    <row r="203" s="11" customFormat="1" ht="16.5" customHeight="1">
      <c r="B203" s="243"/>
      <c r="C203" s="244"/>
      <c r="D203" s="244"/>
      <c r="E203" s="245" t="s">
        <v>22</v>
      </c>
      <c r="F203" s="246" t="s">
        <v>308</v>
      </c>
      <c r="G203" s="244"/>
      <c r="H203" s="244"/>
      <c r="I203" s="244"/>
      <c r="J203" s="244"/>
      <c r="K203" s="247">
        <v>-101.87600000000001</v>
      </c>
      <c r="L203" s="244"/>
      <c r="M203" s="244"/>
      <c r="N203" s="244"/>
      <c r="O203" s="244"/>
      <c r="P203" s="244"/>
      <c r="Q203" s="244"/>
      <c r="R203" s="248"/>
      <c r="T203" s="249"/>
      <c r="U203" s="244"/>
      <c r="V203" s="244"/>
      <c r="W203" s="244"/>
      <c r="X203" s="244"/>
      <c r="Y203" s="244"/>
      <c r="Z203" s="244"/>
      <c r="AA203" s="250"/>
      <c r="AT203" s="251" t="s">
        <v>280</v>
      </c>
      <c r="AU203" s="251" t="s">
        <v>277</v>
      </c>
      <c r="AV203" s="11" t="s">
        <v>126</v>
      </c>
      <c r="AW203" s="11" t="s">
        <v>35</v>
      </c>
      <c r="AX203" s="11" t="s">
        <v>77</v>
      </c>
      <c r="AY203" s="251" t="s">
        <v>272</v>
      </c>
    </row>
    <row r="204" s="12" customFormat="1" ht="16.5" customHeight="1">
      <c r="B204" s="253"/>
      <c r="C204" s="254"/>
      <c r="D204" s="254"/>
      <c r="E204" s="255" t="s">
        <v>22</v>
      </c>
      <c r="F204" s="256" t="s">
        <v>284</v>
      </c>
      <c r="G204" s="254"/>
      <c r="H204" s="254"/>
      <c r="I204" s="254"/>
      <c r="J204" s="254"/>
      <c r="K204" s="257">
        <v>-101.87600000000001</v>
      </c>
      <c r="L204" s="254"/>
      <c r="M204" s="254"/>
      <c r="N204" s="254"/>
      <c r="O204" s="254"/>
      <c r="P204" s="254"/>
      <c r="Q204" s="254"/>
      <c r="R204" s="258"/>
      <c r="T204" s="259"/>
      <c r="U204" s="254"/>
      <c r="V204" s="254"/>
      <c r="W204" s="254"/>
      <c r="X204" s="254"/>
      <c r="Y204" s="254"/>
      <c r="Z204" s="254"/>
      <c r="AA204" s="260"/>
      <c r="AT204" s="261" t="s">
        <v>280</v>
      </c>
      <c r="AU204" s="261" t="s">
        <v>277</v>
      </c>
      <c r="AV204" s="12" t="s">
        <v>277</v>
      </c>
      <c r="AW204" s="12" t="s">
        <v>35</v>
      </c>
      <c r="AX204" s="12" t="s">
        <v>77</v>
      </c>
      <c r="AY204" s="261" t="s">
        <v>272</v>
      </c>
    </row>
    <row r="205" s="13" customFormat="1" ht="16.5" customHeight="1">
      <c r="B205" s="262"/>
      <c r="C205" s="263"/>
      <c r="D205" s="263"/>
      <c r="E205" s="264" t="s">
        <v>133</v>
      </c>
      <c r="F205" s="265" t="s">
        <v>285</v>
      </c>
      <c r="G205" s="263"/>
      <c r="H205" s="263"/>
      <c r="I205" s="263"/>
      <c r="J205" s="263"/>
      <c r="K205" s="266">
        <v>16.925999999999998</v>
      </c>
      <c r="L205" s="263"/>
      <c r="M205" s="263"/>
      <c r="N205" s="263"/>
      <c r="O205" s="263"/>
      <c r="P205" s="263"/>
      <c r="Q205" s="263"/>
      <c r="R205" s="267"/>
      <c r="T205" s="268"/>
      <c r="U205" s="263"/>
      <c r="V205" s="263"/>
      <c r="W205" s="263"/>
      <c r="X205" s="263"/>
      <c r="Y205" s="263"/>
      <c r="Z205" s="263"/>
      <c r="AA205" s="269"/>
      <c r="AT205" s="270" t="s">
        <v>280</v>
      </c>
      <c r="AU205" s="270" t="s">
        <v>277</v>
      </c>
      <c r="AV205" s="13" t="s">
        <v>276</v>
      </c>
      <c r="AW205" s="13" t="s">
        <v>35</v>
      </c>
      <c r="AX205" s="13" t="s">
        <v>85</v>
      </c>
      <c r="AY205" s="270" t="s">
        <v>272</v>
      </c>
    </row>
    <row r="206" s="1" customFormat="1" ht="38.25" customHeight="1">
      <c r="B206" s="48"/>
      <c r="C206" s="223" t="s">
        <v>309</v>
      </c>
      <c r="D206" s="223" t="s">
        <v>273</v>
      </c>
      <c r="E206" s="224" t="s">
        <v>310</v>
      </c>
      <c r="F206" s="225" t="s">
        <v>311</v>
      </c>
      <c r="G206" s="225"/>
      <c r="H206" s="225"/>
      <c r="I206" s="225"/>
      <c r="J206" s="226" t="s">
        <v>124</v>
      </c>
      <c r="K206" s="227">
        <v>118.80200000000001</v>
      </c>
      <c r="L206" s="228">
        <v>0</v>
      </c>
      <c r="M206" s="229"/>
      <c r="N206" s="230">
        <f>ROUND(L206*K206,2)</f>
        <v>0</v>
      </c>
      <c r="O206" s="230"/>
      <c r="P206" s="230"/>
      <c r="Q206" s="230"/>
      <c r="R206" s="50"/>
      <c r="T206" s="231" t="s">
        <v>22</v>
      </c>
      <c r="U206" s="58" t="s">
        <v>42</v>
      </c>
      <c r="V206" s="49"/>
      <c r="W206" s="232">
        <f>V206*K206</f>
        <v>0</v>
      </c>
      <c r="X206" s="232">
        <v>0</v>
      </c>
      <c r="Y206" s="232">
        <f>X206*K206</f>
        <v>0</v>
      </c>
      <c r="Z206" s="232">
        <v>0</v>
      </c>
      <c r="AA206" s="233">
        <f>Z206*K206</f>
        <v>0</v>
      </c>
      <c r="AR206" s="24" t="s">
        <v>276</v>
      </c>
      <c r="AT206" s="24" t="s">
        <v>273</v>
      </c>
      <c r="AU206" s="24" t="s">
        <v>277</v>
      </c>
      <c r="AY206" s="24" t="s">
        <v>272</v>
      </c>
      <c r="BE206" s="144">
        <f>IF(U206="základní",N206,0)</f>
        <v>0</v>
      </c>
      <c r="BF206" s="144">
        <f>IF(U206="snížená",N206,0)</f>
        <v>0</v>
      </c>
      <c r="BG206" s="144">
        <f>IF(U206="zákl. přenesená",N206,0)</f>
        <v>0</v>
      </c>
      <c r="BH206" s="144">
        <f>IF(U206="sníž. přenesená",N206,0)</f>
        <v>0</v>
      </c>
      <c r="BI206" s="144">
        <f>IF(U206="nulová",N206,0)</f>
        <v>0</v>
      </c>
      <c r="BJ206" s="24" t="s">
        <v>85</v>
      </c>
      <c r="BK206" s="144">
        <f>ROUND(L206*K206,2)</f>
        <v>0</v>
      </c>
      <c r="BL206" s="24" t="s">
        <v>276</v>
      </c>
      <c r="BM206" s="24" t="s">
        <v>312</v>
      </c>
    </row>
    <row r="207" s="10" customFormat="1" ht="16.5" customHeight="1">
      <c r="B207" s="234"/>
      <c r="C207" s="235"/>
      <c r="D207" s="235"/>
      <c r="E207" s="236" t="s">
        <v>22</v>
      </c>
      <c r="F207" s="237" t="s">
        <v>313</v>
      </c>
      <c r="G207" s="238"/>
      <c r="H207" s="238"/>
      <c r="I207" s="238"/>
      <c r="J207" s="235"/>
      <c r="K207" s="236" t="s">
        <v>22</v>
      </c>
      <c r="L207" s="235"/>
      <c r="M207" s="235"/>
      <c r="N207" s="235"/>
      <c r="O207" s="235"/>
      <c r="P207" s="235"/>
      <c r="Q207" s="235"/>
      <c r="R207" s="239"/>
      <c r="T207" s="240"/>
      <c r="U207" s="235"/>
      <c r="V207" s="235"/>
      <c r="W207" s="235"/>
      <c r="X207" s="235"/>
      <c r="Y207" s="235"/>
      <c r="Z207" s="235"/>
      <c r="AA207" s="241"/>
      <c r="AT207" s="242" t="s">
        <v>280</v>
      </c>
      <c r="AU207" s="242" t="s">
        <v>277</v>
      </c>
      <c r="AV207" s="10" t="s">
        <v>85</v>
      </c>
      <c r="AW207" s="10" t="s">
        <v>35</v>
      </c>
      <c r="AX207" s="10" t="s">
        <v>77</v>
      </c>
      <c r="AY207" s="242" t="s">
        <v>272</v>
      </c>
    </row>
    <row r="208" s="11" customFormat="1" ht="16.5" customHeight="1">
      <c r="B208" s="243"/>
      <c r="C208" s="244"/>
      <c r="D208" s="244"/>
      <c r="E208" s="245" t="s">
        <v>22</v>
      </c>
      <c r="F208" s="246" t="s">
        <v>22</v>
      </c>
      <c r="G208" s="244"/>
      <c r="H208" s="244"/>
      <c r="I208" s="244"/>
      <c r="J208" s="244"/>
      <c r="K208" s="247">
        <v>0</v>
      </c>
      <c r="L208" s="244"/>
      <c r="M208" s="244"/>
      <c r="N208" s="244"/>
      <c r="O208" s="244"/>
      <c r="P208" s="244"/>
      <c r="Q208" s="244"/>
      <c r="R208" s="248"/>
      <c r="T208" s="249"/>
      <c r="U208" s="244"/>
      <c r="V208" s="244"/>
      <c r="W208" s="244"/>
      <c r="X208" s="244"/>
      <c r="Y208" s="244"/>
      <c r="Z208" s="244"/>
      <c r="AA208" s="250"/>
      <c r="AT208" s="251" t="s">
        <v>280</v>
      </c>
      <c r="AU208" s="251" t="s">
        <v>277</v>
      </c>
      <c r="AV208" s="11" t="s">
        <v>126</v>
      </c>
      <c r="AW208" s="11" t="s">
        <v>6</v>
      </c>
      <c r="AX208" s="11" t="s">
        <v>77</v>
      </c>
      <c r="AY208" s="251" t="s">
        <v>272</v>
      </c>
    </row>
    <row r="209" s="10" customFormat="1" ht="16.5" customHeight="1">
      <c r="B209" s="234"/>
      <c r="C209" s="235"/>
      <c r="D209" s="235"/>
      <c r="E209" s="236" t="s">
        <v>22</v>
      </c>
      <c r="F209" s="252" t="s">
        <v>298</v>
      </c>
      <c r="G209" s="235"/>
      <c r="H209" s="235"/>
      <c r="I209" s="235"/>
      <c r="J209" s="235"/>
      <c r="K209" s="236" t="s">
        <v>22</v>
      </c>
      <c r="L209" s="235"/>
      <c r="M209" s="235"/>
      <c r="N209" s="235"/>
      <c r="O209" s="235"/>
      <c r="P209" s="235"/>
      <c r="Q209" s="235"/>
      <c r="R209" s="239"/>
      <c r="T209" s="240"/>
      <c r="U209" s="235"/>
      <c r="V209" s="235"/>
      <c r="W209" s="235"/>
      <c r="X209" s="235"/>
      <c r="Y209" s="235"/>
      <c r="Z209" s="235"/>
      <c r="AA209" s="241"/>
      <c r="AT209" s="242" t="s">
        <v>280</v>
      </c>
      <c r="AU209" s="242" t="s">
        <v>277</v>
      </c>
      <c r="AV209" s="10" t="s">
        <v>85</v>
      </c>
      <c r="AW209" s="10" t="s">
        <v>35</v>
      </c>
      <c r="AX209" s="10" t="s">
        <v>77</v>
      </c>
      <c r="AY209" s="242" t="s">
        <v>272</v>
      </c>
    </row>
    <row r="210" s="11" customFormat="1" ht="16.5" customHeight="1">
      <c r="B210" s="243"/>
      <c r="C210" s="244"/>
      <c r="D210" s="244"/>
      <c r="E210" s="245" t="s">
        <v>22</v>
      </c>
      <c r="F210" s="246" t="s">
        <v>131</v>
      </c>
      <c r="G210" s="244"/>
      <c r="H210" s="244"/>
      <c r="I210" s="244"/>
      <c r="J210" s="244"/>
      <c r="K210" s="247">
        <v>101.87600000000001</v>
      </c>
      <c r="L210" s="244"/>
      <c r="M210" s="244"/>
      <c r="N210" s="244"/>
      <c r="O210" s="244"/>
      <c r="P210" s="244"/>
      <c r="Q210" s="244"/>
      <c r="R210" s="248"/>
      <c r="T210" s="249"/>
      <c r="U210" s="244"/>
      <c r="V210" s="244"/>
      <c r="W210" s="244"/>
      <c r="X210" s="244"/>
      <c r="Y210" s="244"/>
      <c r="Z210" s="244"/>
      <c r="AA210" s="250"/>
      <c r="AT210" s="251" t="s">
        <v>280</v>
      </c>
      <c r="AU210" s="251" t="s">
        <v>277</v>
      </c>
      <c r="AV210" s="11" t="s">
        <v>126</v>
      </c>
      <c r="AW210" s="11" t="s">
        <v>35</v>
      </c>
      <c r="AX210" s="11" t="s">
        <v>77</v>
      </c>
      <c r="AY210" s="251" t="s">
        <v>272</v>
      </c>
    </row>
    <row r="211" s="12" customFormat="1" ht="16.5" customHeight="1">
      <c r="B211" s="253"/>
      <c r="C211" s="254"/>
      <c r="D211" s="254"/>
      <c r="E211" s="255" t="s">
        <v>22</v>
      </c>
      <c r="F211" s="256" t="s">
        <v>284</v>
      </c>
      <c r="G211" s="254"/>
      <c r="H211" s="254"/>
      <c r="I211" s="254"/>
      <c r="J211" s="254"/>
      <c r="K211" s="257">
        <v>101.87600000000001</v>
      </c>
      <c r="L211" s="254"/>
      <c r="M211" s="254"/>
      <c r="N211" s="254"/>
      <c r="O211" s="254"/>
      <c r="P211" s="254"/>
      <c r="Q211" s="254"/>
      <c r="R211" s="258"/>
      <c r="T211" s="259"/>
      <c r="U211" s="254"/>
      <c r="V211" s="254"/>
      <c r="W211" s="254"/>
      <c r="X211" s="254"/>
      <c r="Y211" s="254"/>
      <c r="Z211" s="254"/>
      <c r="AA211" s="260"/>
      <c r="AT211" s="261" t="s">
        <v>280</v>
      </c>
      <c r="AU211" s="261" t="s">
        <v>277</v>
      </c>
      <c r="AV211" s="12" t="s">
        <v>277</v>
      </c>
      <c r="AW211" s="12" t="s">
        <v>35</v>
      </c>
      <c r="AX211" s="12" t="s">
        <v>77</v>
      </c>
      <c r="AY211" s="261" t="s">
        <v>272</v>
      </c>
    </row>
    <row r="212" s="11" customFormat="1" ht="16.5" customHeight="1">
      <c r="B212" s="243"/>
      <c r="C212" s="244"/>
      <c r="D212" s="244"/>
      <c r="E212" s="245" t="s">
        <v>22</v>
      </c>
      <c r="F212" s="246" t="s">
        <v>22</v>
      </c>
      <c r="G212" s="244"/>
      <c r="H212" s="244"/>
      <c r="I212" s="244"/>
      <c r="J212" s="244"/>
      <c r="K212" s="247">
        <v>0</v>
      </c>
      <c r="L212" s="244"/>
      <c r="M212" s="244"/>
      <c r="N212" s="244"/>
      <c r="O212" s="244"/>
      <c r="P212" s="244"/>
      <c r="Q212" s="244"/>
      <c r="R212" s="248"/>
      <c r="T212" s="249"/>
      <c r="U212" s="244"/>
      <c r="V212" s="244"/>
      <c r="W212" s="244"/>
      <c r="X212" s="244"/>
      <c r="Y212" s="244"/>
      <c r="Z212" s="244"/>
      <c r="AA212" s="250"/>
      <c r="AT212" s="251" t="s">
        <v>280</v>
      </c>
      <c r="AU212" s="251" t="s">
        <v>277</v>
      </c>
      <c r="AV212" s="11" t="s">
        <v>126</v>
      </c>
      <c r="AW212" s="11" t="s">
        <v>6</v>
      </c>
      <c r="AX212" s="11" t="s">
        <v>77</v>
      </c>
      <c r="AY212" s="251" t="s">
        <v>272</v>
      </c>
    </row>
    <row r="213" s="10" customFormat="1" ht="16.5" customHeight="1">
      <c r="B213" s="234"/>
      <c r="C213" s="235"/>
      <c r="D213" s="235"/>
      <c r="E213" s="236" t="s">
        <v>22</v>
      </c>
      <c r="F213" s="252" t="s">
        <v>306</v>
      </c>
      <c r="G213" s="235"/>
      <c r="H213" s="235"/>
      <c r="I213" s="235"/>
      <c r="J213" s="235"/>
      <c r="K213" s="236" t="s">
        <v>22</v>
      </c>
      <c r="L213" s="235"/>
      <c r="M213" s="235"/>
      <c r="N213" s="235"/>
      <c r="O213" s="235"/>
      <c r="P213" s="235"/>
      <c r="Q213" s="235"/>
      <c r="R213" s="239"/>
      <c r="T213" s="240"/>
      <c r="U213" s="235"/>
      <c r="V213" s="235"/>
      <c r="W213" s="235"/>
      <c r="X213" s="235"/>
      <c r="Y213" s="235"/>
      <c r="Z213" s="235"/>
      <c r="AA213" s="241"/>
      <c r="AT213" s="242" t="s">
        <v>280</v>
      </c>
      <c r="AU213" s="242" t="s">
        <v>277</v>
      </c>
      <c r="AV213" s="10" t="s">
        <v>85</v>
      </c>
      <c r="AW213" s="10" t="s">
        <v>35</v>
      </c>
      <c r="AX213" s="10" t="s">
        <v>77</v>
      </c>
      <c r="AY213" s="242" t="s">
        <v>272</v>
      </c>
    </row>
    <row r="214" s="11" customFormat="1" ht="16.5" customHeight="1">
      <c r="B214" s="243"/>
      <c r="C214" s="244"/>
      <c r="D214" s="244"/>
      <c r="E214" s="245" t="s">
        <v>22</v>
      </c>
      <c r="F214" s="246" t="s">
        <v>133</v>
      </c>
      <c r="G214" s="244"/>
      <c r="H214" s="244"/>
      <c r="I214" s="244"/>
      <c r="J214" s="244"/>
      <c r="K214" s="247">
        <v>16.925999999999998</v>
      </c>
      <c r="L214" s="244"/>
      <c r="M214" s="244"/>
      <c r="N214" s="244"/>
      <c r="O214" s="244"/>
      <c r="P214" s="244"/>
      <c r="Q214" s="244"/>
      <c r="R214" s="248"/>
      <c r="T214" s="249"/>
      <c r="U214" s="244"/>
      <c r="V214" s="244"/>
      <c r="W214" s="244"/>
      <c r="X214" s="244"/>
      <c r="Y214" s="244"/>
      <c r="Z214" s="244"/>
      <c r="AA214" s="250"/>
      <c r="AT214" s="251" t="s">
        <v>280</v>
      </c>
      <c r="AU214" s="251" t="s">
        <v>277</v>
      </c>
      <c r="AV214" s="11" t="s">
        <v>126</v>
      </c>
      <c r="AW214" s="11" t="s">
        <v>35</v>
      </c>
      <c r="AX214" s="11" t="s">
        <v>77</v>
      </c>
      <c r="AY214" s="251" t="s">
        <v>272</v>
      </c>
    </row>
    <row r="215" s="12" customFormat="1" ht="16.5" customHeight="1">
      <c r="B215" s="253"/>
      <c r="C215" s="254"/>
      <c r="D215" s="254"/>
      <c r="E215" s="255" t="s">
        <v>22</v>
      </c>
      <c r="F215" s="256" t="s">
        <v>284</v>
      </c>
      <c r="G215" s="254"/>
      <c r="H215" s="254"/>
      <c r="I215" s="254"/>
      <c r="J215" s="254"/>
      <c r="K215" s="257">
        <v>16.925999999999998</v>
      </c>
      <c r="L215" s="254"/>
      <c r="M215" s="254"/>
      <c r="N215" s="254"/>
      <c r="O215" s="254"/>
      <c r="P215" s="254"/>
      <c r="Q215" s="254"/>
      <c r="R215" s="258"/>
      <c r="T215" s="259"/>
      <c r="U215" s="254"/>
      <c r="V215" s="254"/>
      <c r="W215" s="254"/>
      <c r="X215" s="254"/>
      <c r="Y215" s="254"/>
      <c r="Z215" s="254"/>
      <c r="AA215" s="260"/>
      <c r="AT215" s="261" t="s">
        <v>280</v>
      </c>
      <c r="AU215" s="261" t="s">
        <v>277</v>
      </c>
      <c r="AV215" s="12" t="s">
        <v>277</v>
      </c>
      <c r="AW215" s="12" t="s">
        <v>35</v>
      </c>
      <c r="AX215" s="12" t="s">
        <v>77</v>
      </c>
      <c r="AY215" s="261" t="s">
        <v>272</v>
      </c>
    </row>
    <row r="216" s="13" customFormat="1" ht="16.5" customHeight="1">
      <c r="B216" s="262"/>
      <c r="C216" s="263"/>
      <c r="D216" s="263"/>
      <c r="E216" s="264" t="s">
        <v>22</v>
      </c>
      <c r="F216" s="265" t="s">
        <v>285</v>
      </c>
      <c r="G216" s="263"/>
      <c r="H216" s="263"/>
      <c r="I216" s="263"/>
      <c r="J216" s="263"/>
      <c r="K216" s="266">
        <v>118.80200000000001</v>
      </c>
      <c r="L216" s="263"/>
      <c r="M216" s="263"/>
      <c r="N216" s="263"/>
      <c r="O216" s="263"/>
      <c r="P216" s="263"/>
      <c r="Q216" s="263"/>
      <c r="R216" s="267"/>
      <c r="T216" s="268"/>
      <c r="U216" s="263"/>
      <c r="V216" s="263"/>
      <c r="W216" s="263"/>
      <c r="X216" s="263"/>
      <c r="Y216" s="263"/>
      <c r="Z216" s="263"/>
      <c r="AA216" s="269"/>
      <c r="AT216" s="270" t="s">
        <v>280</v>
      </c>
      <c r="AU216" s="270" t="s">
        <v>277</v>
      </c>
      <c r="AV216" s="13" t="s">
        <v>276</v>
      </c>
      <c r="AW216" s="13" t="s">
        <v>35</v>
      </c>
      <c r="AX216" s="13" t="s">
        <v>85</v>
      </c>
      <c r="AY216" s="270" t="s">
        <v>272</v>
      </c>
    </row>
    <row r="217" s="9" customFormat="1" ht="22.32" customHeight="1">
      <c r="B217" s="208"/>
      <c r="C217" s="209"/>
      <c r="D217" s="219" t="s">
        <v>214</v>
      </c>
      <c r="E217" s="219"/>
      <c r="F217" s="219"/>
      <c r="G217" s="219"/>
      <c r="H217" s="219"/>
      <c r="I217" s="219"/>
      <c r="J217" s="219"/>
      <c r="K217" s="219"/>
      <c r="L217" s="219"/>
      <c r="M217" s="219"/>
      <c r="N217" s="221">
        <f>BK217</f>
        <v>0</v>
      </c>
      <c r="O217" s="222"/>
      <c r="P217" s="222"/>
      <c r="Q217" s="222"/>
      <c r="R217" s="212"/>
      <c r="T217" s="213"/>
      <c r="U217" s="209"/>
      <c r="V217" s="209"/>
      <c r="W217" s="214">
        <f>SUM(W218:W240)</f>
        <v>0</v>
      </c>
      <c r="X217" s="209"/>
      <c r="Y217" s="214">
        <f>SUM(Y218:Y240)</f>
        <v>0</v>
      </c>
      <c r="Z217" s="209"/>
      <c r="AA217" s="215">
        <f>SUM(AA218:AA240)</f>
        <v>0</v>
      </c>
      <c r="AR217" s="216" t="s">
        <v>85</v>
      </c>
      <c r="AT217" s="217" t="s">
        <v>76</v>
      </c>
      <c r="AU217" s="217" t="s">
        <v>126</v>
      </c>
      <c r="AY217" s="216" t="s">
        <v>272</v>
      </c>
      <c r="BK217" s="218">
        <f>SUM(BK218:BK240)</f>
        <v>0</v>
      </c>
    </row>
    <row r="218" s="1" customFormat="1" ht="16.5" customHeight="1">
      <c r="B218" s="48"/>
      <c r="C218" s="223" t="s">
        <v>314</v>
      </c>
      <c r="D218" s="223" t="s">
        <v>273</v>
      </c>
      <c r="E218" s="224" t="s">
        <v>315</v>
      </c>
      <c r="F218" s="225" t="s">
        <v>316</v>
      </c>
      <c r="G218" s="225"/>
      <c r="H218" s="225"/>
      <c r="I218" s="225"/>
      <c r="J218" s="226" t="s">
        <v>124</v>
      </c>
      <c r="K218" s="227">
        <v>101.87600000000001</v>
      </c>
      <c r="L218" s="228">
        <v>0</v>
      </c>
      <c r="M218" s="229"/>
      <c r="N218" s="230">
        <f>ROUND(L218*K218,2)</f>
        <v>0</v>
      </c>
      <c r="O218" s="230"/>
      <c r="P218" s="230"/>
      <c r="Q218" s="230"/>
      <c r="R218" s="50"/>
      <c r="T218" s="231" t="s">
        <v>22</v>
      </c>
      <c r="U218" s="58" t="s">
        <v>42</v>
      </c>
      <c r="V218" s="49"/>
      <c r="W218" s="232">
        <f>V218*K218</f>
        <v>0</v>
      </c>
      <c r="X218" s="232">
        <v>0</v>
      </c>
      <c r="Y218" s="232">
        <f>X218*K218</f>
        <v>0</v>
      </c>
      <c r="Z218" s="232">
        <v>0</v>
      </c>
      <c r="AA218" s="233">
        <f>Z218*K218</f>
        <v>0</v>
      </c>
      <c r="AR218" s="24" t="s">
        <v>276</v>
      </c>
      <c r="AT218" s="24" t="s">
        <v>273</v>
      </c>
      <c r="AU218" s="24" t="s">
        <v>277</v>
      </c>
      <c r="AY218" s="24" t="s">
        <v>272</v>
      </c>
      <c r="BE218" s="144">
        <f>IF(U218="základní",N218,0)</f>
        <v>0</v>
      </c>
      <c r="BF218" s="144">
        <f>IF(U218="snížená",N218,0)</f>
        <v>0</v>
      </c>
      <c r="BG218" s="144">
        <f>IF(U218="zákl. přenesená",N218,0)</f>
        <v>0</v>
      </c>
      <c r="BH218" s="144">
        <f>IF(U218="sníž. přenesená",N218,0)</f>
        <v>0</v>
      </c>
      <c r="BI218" s="144">
        <f>IF(U218="nulová",N218,0)</f>
        <v>0</v>
      </c>
      <c r="BJ218" s="24" t="s">
        <v>85</v>
      </c>
      <c r="BK218" s="144">
        <f>ROUND(L218*K218,2)</f>
        <v>0</v>
      </c>
      <c r="BL218" s="24" t="s">
        <v>276</v>
      </c>
      <c r="BM218" s="24" t="s">
        <v>317</v>
      </c>
    </row>
    <row r="219" s="10" customFormat="1" ht="16.5" customHeight="1">
      <c r="B219" s="234"/>
      <c r="C219" s="235"/>
      <c r="D219" s="235"/>
      <c r="E219" s="236" t="s">
        <v>22</v>
      </c>
      <c r="F219" s="237" t="s">
        <v>318</v>
      </c>
      <c r="G219" s="238"/>
      <c r="H219" s="238"/>
      <c r="I219" s="238"/>
      <c r="J219" s="235"/>
      <c r="K219" s="236" t="s">
        <v>22</v>
      </c>
      <c r="L219" s="235"/>
      <c r="M219" s="235"/>
      <c r="N219" s="235"/>
      <c r="O219" s="235"/>
      <c r="P219" s="235"/>
      <c r="Q219" s="235"/>
      <c r="R219" s="239"/>
      <c r="T219" s="240"/>
      <c r="U219" s="235"/>
      <c r="V219" s="235"/>
      <c r="W219" s="235"/>
      <c r="X219" s="235"/>
      <c r="Y219" s="235"/>
      <c r="Z219" s="235"/>
      <c r="AA219" s="241"/>
      <c r="AT219" s="242" t="s">
        <v>280</v>
      </c>
      <c r="AU219" s="242" t="s">
        <v>277</v>
      </c>
      <c r="AV219" s="10" t="s">
        <v>85</v>
      </c>
      <c r="AW219" s="10" t="s">
        <v>35</v>
      </c>
      <c r="AX219" s="10" t="s">
        <v>77</v>
      </c>
      <c r="AY219" s="242" t="s">
        <v>272</v>
      </c>
    </row>
    <row r="220" s="11" customFormat="1" ht="16.5" customHeight="1">
      <c r="B220" s="243"/>
      <c r="C220" s="244"/>
      <c r="D220" s="244"/>
      <c r="E220" s="245" t="s">
        <v>22</v>
      </c>
      <c r="F220" s="246" t="s">
        <v>22</v>
      </c>
      <c r="G220" s="244"/>
      <c r="H220" s="244"/>
      <c r="I220" s="244"/>
      <c r="J220" s="244"/>
      <c r="K220" s="247">
        <v>0</v>
      </c>
      <c r="L220" s="244"/>
      <c r="M220" s="244"/>
      <c r="N220" s="244"/>
      <c r="O220" s="244"/>
      <c r="P220" s="244"/>
      <c r="Q220" s="244"/>
      <c r="R220" s="248"/>
      <c r="T220" s="249"/>
      <c r="U220" s="244"/>
      <c r="V220" s="244"/>
      <c r="W220" s="244"/>
      <c r="X220" s="244"/>
      <c r="Y220" s="244"/>
      <c r="Z220" s="244"/>
      <c r="AA220" s="250"/>
      <c r="AT220" s="251" t="s">
        <v>280</v>
      </c>
      <c r="AU220" s="251" t="s">
        <v>277</v>
      </c>
      <c r="AV220" s="11" t="s">
        <v>126</v>
      </c>
      <c r="AW220" s="11" t="s">
        <v>6</v>
      </c>
      <c r="AX220" s="11" t="s">
        <v>77</v>
      </c>
      <c r="AY220" s="251" t="s">
        <v>272</v>
      </c>
    </row>
    <row r="221" s="10" customFormat="1" ht="16.5" customHeight="1">
      <c r="B221" s="234"/>
      <c r="C221" s="235"/>
      <c r="D221" s="235"/>
      <c r="E221" s="236" t="s">
        <v>22</v>
      </c>
      <c r="F221" s="252" t="s">
        <v>298</v>
      </c>
      <c r="G221" s="235"/>
      <c r="H221" s="235"/>
      <c r="I221" s="235"/>
      <c r="J221" s="235"/>
      <c r="K221" s="236" t="s">
        <v>22</v>
      </c>
      <c r="L221" s="235"/>
      <c r="M221" s="235"/>
      <c r="N221" s="235"/>
      <c r="O221" s="235"/>
      <c r="P221" s="235"/>
      <c r="Q221" s="235"/>
      <c r="R221" s="239"/>
      <c r="T221" s="240"/>
      <c r="U221" s="235"/>
      <c r="V221" s="235"/>
      <c r="W221" s="235"/>
      <c r="X221" s="235"/>
      <c r="Y221" s="235"/>
      <c r="Z221" s="235"/>
      <c r="AA221" s="241"/>
      <c r="AT221" s="242" t="s">
        <v>280</v>
      </c>
      <c r="AU221" s="242" t="s">
        <v>277</v>
      </c>
      <c r="AV221" s="10" t="s">
        <v>85</v>
      </c>
      <c r="AW221" s="10" t="s">
        <v>35</v>
      </c>
      <c r="AX221" s="10" t="s">
        <v>77</v>
      </c>
      <c r="AY221" s="242" t="s">
        <v>272</v>
      </c>
    </row>
    <row r="222" s="11" customFormat="1" ht="16.5" customHeight="1">
      <c r="B222" s="243"/>
      <c r="C222" s="244"/>
      <c r="D222" s="244"/>
      <c r="E222" s="245" t="s">
        <v>22</v>
      </c>
      <c r="F222" s="246" t="s">
        <v>131</v>
      </c>
      <c r="G222" s="244"/>
      <c r="H222" s="244"/>
      <c r="I222" s="244"/>
      <c r="J222" s="244"/>
      <c r="K222" s="247">
        <v>101.87600000000001</v>
      </c>
      <c r="L222" s="244"/>
      <c r="M222" s="244"/>
      <c r="N222" s="244"/>
      <c r="O222" s="244"/>
      <c r="P222" s="244"/>
      <c r="Q222" s="244"/>
      <c r="R222" s="248"/>
      <c r="T222" s="249"/>
      <c r="U222" s="244"/>
      <c r="V222" s="244"/>
      <c r="W222" s="244"/>
      <c r="X222" s="244"/>
      <c r="Y222" s="244"/>
      <c r="Z222" s="244"/>
      <c r="AA222" s="250"/>
      <c r="AT222" s="251" t="s">
        <v>280</v>
      </c>
      <c r="AU222" s="251" t="s">
        <v>277</v>
      </c>
      <c r="AV222" s="11" t="s">
        <v>126</v>
      </c>
      <c r="AW222" s="11" t="s">
        <v>35</v>
      </c>
      <c r="AX222" s="11" t="s">
        <v>77</v>
      </c>
      <c r="AY222" s="251" t="s">
        <v>272</v>
      </c>
    </row>
    <row r="223" s="12" customFormat="1" ht="16.5" customHeight="1">
      <c r="B223" s="253"/>
      <c r="C223" s="254"/>
      <c r="D223" s="254"/>
      <c r="E223" s="255" t="s">
        <v>22</v>
      </c>
      <c r="F223" s="256" t="s">
        <v>284</v>
      </c>
      <c r="G223" s="254"/>
      <c r="H223" s="254"/>
      <c r="I223" s="254"/>
      <c r="J223" s="254"/>
      <c r="K223" s="257">
        <v>101.87600000000001</v>
      </c>
      <c r="L223" s="254"/>
      <c r="M223" s="254"/>
      <c r="N223" s="254"/>
      <c r="O223" s="254"/>
      <c r="P223" s="254"/>
      <c r="Q223" s="254"/>
      <c r="R223" s="258"/>
      <c r="T223" s="259"/>
      <c r="U223" s="254"/>
      <c r="V223" s="254"/>
      <c r="W223" s="254"/>
      <c r="X223" s="254"/>
      <c r="Y223" s="254"/>
      <c r="Z223" s="254"/>
      <c r="AA223" s="260"/>
      <c r="AT223" s="261" t="s">
        <v>280</v>
      </c>
      <c r="AU223" s="261" t="s">
        <v>277</v>
      </c>
      <c r="AV223" s="12" t="s">
        <v>277</v>
      </c>
      <c r="AW223" s="12" t="s">
        <v>35</v>
      </c>
      <c r="AX223" s="12" t="s">
        <v>77</v>
      </c>
      <c r="AY223" s="261" t="s">
        <v>272</v>
      </c>
    </row>
    <row r="224" s="13" customFormat="1" ht="16.5" customHeight="1">
      <c r="B224" s="262"/>
      <c r="C224" s="263"/>
      <c r="D224" s="263"/>
      <c r="E224" s="264" t="s">
        <v>22</v>
      </c>
      <c r="F224" s="265" t="s">
        <v>285</v>
      </c>
      <c r="G224" s="263"/>
      <c r="H224" s="263"/>
      <c r="I224" s="263"/>
      <c r="J224" s="263"/>
      <c r="K224" s="266">
        <v>101.87600000000001</v>
      </c>
      <c r="L224" s="263"/>
      <c r="M224" s="263"/>
      <c r="N224" s="263"/>
      <c r="O224" s="263"/>
      <c r="P224" s="263"/>
      <c r="Q224" s="263"/>
      <c r="R224" s="267"/>
      <c r="T224" s="268"/>
      <c r="U224" s="263"/>
      <c r="V224" s="263"/>
      <c r="W224" s="263"/>
      <c r="X224" s="263"/>
      <c r="Y224" s="263"/>
      <c r="Z224" s="263"/>
      <c r="AA224" s="269"/>
      <c r="AT224" s="270" t="s">
        <v>280</v>
      </c>
      <c r="AU224" s="270" t="s">
        <v>277</v>
      </c>
      <c r="AV224" s="13" t="s">
        <v>276</v>
      </c>
      <c r="AW224" s="13" t="s">
        <v>35</v>
      </c>
      <c r="AX224" s="13" t="s">
        <v>85</v>
      </c>
      <c r="AY224" s="270" t="s">
        <v>272</v>
      </c>
    </row>
    <row r="225" s="1" customFormat="1" ht="25.5" customHeight="1">
      <c r="B225" s="48"/>
      <c r="C225" s="223" t="s">
        <v>153</v>
      </c>
      <c r="D225" s="223" t="s">
        <v>273</v>
      </c>
      <c r="E225" s="224" t="s">
        <v>319</v>
      </c>
      <c r="F225" s="225" t="s">
        <v>320</v>
      </c>
      <c r="G225" s="225"/>
      <c r="H225" s="225"/>
      <c r="I225" s="225"/>
      <c r="J225" s="226" t="s">
        <v>321</v>
      </c>
      <c r="K225" s="227">
        <v>33.851999999999997</v>
      </c>
      <c r="L225" s="228">
        <v>0</v>
      </c>
      <c r="M225" s="229"/>
      <c r="N225" s="230">
        <f>ROUND(L225*K225,2)</f>
        <v>0</v>
      </c>
      <c r="O225" s="230"/>
      <c r="P225" s="230"/>
      <c r="Q225" s="230"/>
      <c r="R225" s="50"/>
      <c r="T225" s="231" t="s">
        <v>22</v>
      </c>
      <c r="U225" s="58" t="s">
        <v>42</v>
      </c>
      <c r="V225" s="49"/>
      <c r="W225" s="232">
        <f>V225*K225</f>
        <v>0</v>
      </c>
      <c r="X225" s="232">
        <v>0</v>
      </c>
      <c r="Y225" s="232">
        <f>X225*K225</f>
        <v>0</v>
      </c>
      <c r="Z225" s="232">
        <v>0</v>
      </c>
      <c r="AA225" s="233">
        <f>Z225*K225</f>
        <v>0</v>
      </c>
      <c r="AR225" s="24" t="s">
        <v>276</v>
      </c>
      <c r="AT225" s="24" t="s">
        <v>273</v>
      </c>
      <c r="AU225" s="24" t="s">
        <v>277</v>
      </c>
      <c r="AY225" s="24" t="s">
        <v>272</v>
      </c>
      <c r="BE225" s="144">
        <f>IF(U225="základní",N225,0)</f>
        <v>0</v>
      </c>
      <c r="BF225" s="144">
        <f>IF(U225="snížená",N225,0)</f>
        <v>0</v>
      </c>
      <c r="BG225" s="144">
        <f>IF(U225="zákl. přenesená",N225,0)</f>
        <v>0</v>
      </c>
      <c r="BH225" s="144">
        <f>IF(U225="sníž. přenesená",N225,0)</f>
        <v>0</v>
      </c>
      <c r="BI225" s="144">
        <f>IF(U225="nulová",N225,0)</f>
        <v>0</v>
      </c>
      <c r="BJ225" s="24" t="s">
        <v>85</v>
      </c>
      <c r="BK225" s="144">
        <f>ROUND(L225*K225,2)</f>
        <v>0</v>
      </c>
      <c r="BL225" s="24" t="s">
        <v>276</v>
      </c>
      <c r="BM225" s="24" t="s">
        <v>322</v>
      </c>
    </row>
    <row r="226" s="10" customFormat="1" ht="16.5" customHeight="1">
      <c r="B226" s="234"/>
      <c r="C226" s="235"/>
      <c r="D226" s="235"/>
      <c r="E226" s="236" t="s">
        <v>22</v>
      </c>
      <c r="F226" s="237" t="s">
        <v>323</v>
      </c>
      <c r="G226" s="238"/>
      <c r="H226" s="238"/>
      <c r="I226" s="238"/>
      <c r="J226" s="235"/>
      <c r="K226" s="236" t="s">
        <v>22</v>
      </c>
      <c r="L226" s="235"/>
      <c r="M226" s="235"/>
      <c r="N226" s="235"/>
      <c r="O226" s="235"/>
      <c r="P226" s="235"/>
      <c r="Q226" s="235"/>
      <c r="R226" s="239"/>
      <c r="T226" s="240"/>
      <c r="U226" s="235"/>
      <c r="V226" s="235"/>
      <c r="W226" s="235"/>
      <c r="X226" s="235"/>
      <c r="Y226" s="235"/>
      <c r="Z226" s="235"/>
      <c r="AA226" s="241"/>
      <c r="AT226" s="242" t="s">
        <v>280</v>
      </c>
      <c r="AU226" s="242" t="s">
        <v>277</v>
      </c>
      <c r="AV226" s="10" t="s">
        <v>85</v>
      </c>
      <c r="AW226" s="10" t="s">
        <v>35</v>
      </c>
      <c r="AX226" s="10" t="s">
        <v>77</v>
      </c>
      <c r="AY226" s="242" t="s">
        <v>272</v>
      </c>
    </row>
    <row r="227" s="10" customFormat="1" ht="16.5" customHeight="1">
      <c r="B227" s="234"/>
      <c r="C227" s="235"/>
      <c r="D227" s="235"/>
      <c r="E227" s="236" t="s">
        <v>22</v>
      </c>
      <c r="F227" s="252" t="s">
        <v>324</v>
      </c>
      <c r="G227" s="235"/>
      <c r="H227" s="235"/>
      <c r="I227" s="235"/>
      <c r="J227" s="235"/>
      <c r="K227" s="236" t="s">
        <v>22</v>
      </c>
      <c r="L227" s="235"/>
      <c r="M227" s="235"/>
      <c r="N227" s="235"/>
      <c r="O227" s="235"/>
      <c r="P227" s="235"/>
      <c r="Q227" s="235"/>
      <c r="R227" s="239"/>
      <c r="T227" s="240"/>
      <c r="U227" s="235"/>
      <c r="V227" s="235"/>
      <c r="W227" s="235"/>
      <c r="X227" s="235"/>
      <c r="Y227" s="235"/>
      <c r="Z227" s="235"/>
      <c r="AA227" s="241"/>
      <c r="AT227" s="242" t="s">
        <v>280</v>
      </c>
      <c r="AU227" s="242" t="s">
        <v>277</v>
      </c>
      <c r="AV227" s="10" t="s">
        <v>85</v>
      </c>
      <c r="AW227" s="10" t="s">
        <v>35</v>
      </c>
      <c r="AX227" s="10" t="s">
        <v>77</v>
      </c>
      <c r="AY227" s="242" t="s">
        <v>272</v>
      </c>
    </row>
    <row r="228" s="11" customFormat="1" ht="16.5" customHeight="1">
      <c r="B228" s="243"/>
      <c r="C228" s="244"/>
      <c r="D228" s="244"/>
      <c r="E228" s="245" t="s">
        <v>22</v>
      </c>
      <c r="F228" s="246" t="s">
        <v>22</v>
      </c>
      <c r="G228" s="244"/>
      <c r="H228" s="244"/>
      <c r="I228" s="244"/>
      <c r="J228" s="244"/>
      <c r="K228" s="247">
        <v>0</v>
      </c>
      <c r="L228" s="244"/>
      <c r="M228" s="244"/>
      <c r="N228" s="244"/>
      <c r="O228" s="244"/>
      <c r="P228" s="244"/>
      <c r="Q228" s="244"/>
      <c r="R228" s="248"/>
      <c r="T228" s="249"/>
      <c r="U228" s="244"/>
      <c r="V228" s="244"/>
      <c r="W228" s="244"/>
      <c r="X228" s="244"/>
      <c r="Y228" s="244"/>
      <c r="Z228" s="244"/>
      <c r="AA228" s="250"/>
      <c r="AT228" s="251" t="s">
        <v>280</v>
      </c>
      <c r="AU228" s="251" t="s">
        <v>277</v>
      </c>
      <c r="AV228" s="11" t="s">
        <v>126</v>
      </c>
      <c r="AW228" s="11" t="s">
        <v>6</v>
      </c>
      <c r="AX228" s="11" t="s">
        <v>77</v>
      </c>
      <c r="AY228" s="251" t="s">
        <v>272</v>
      </c>
    </row>
    <row r="229" s="10" customFormat="1" ht="16.5" customHeight="1">
      <c r="B229" s="234"/>
      <c r="C229" s="235"/>
      <c r="D229" s="235"/>
      <c r="E229" s="236" t="s">
        <v>22</v>
      </c>
      <c r="F229" s="252" t="s">
        <v>306</v>
      </c>
      <c r="G229" s="235"/>
      <c r="H229" s="235"/>
      <c r="I229" s="235"/>
      <c r="J229" s="235"/>
      <c r="K229" s="236" t="s">
        <v>22</v>
      </c>
      <c r="L229" s="235"/>
      <c r="M229" s="235"/>
      <c r="N229" s="235"/>
      <c r="O229" s="235"/>
      <c r="P229" s="235"/>
      <c r="Q229" s="235"/>
      <c r="R229" s="239"/>
      <c r="T229" s="240"/>
      <c r="U229" s="235"/>
      <c r="V229" s="235"/>
      <c r="W229" s="235"/>
      <c r="X229" s="235"/>
      <c r="Y229" s="235"/>
      <c r="Z229" s="235"/>
      <c r="AA229" s="241"/>
      <c r="AT229" s="242" t="s">
        <v>280</v>
      </c>
      <c r="AU229" s="242" t="s">
        <v>277</v>
      </c>
      <c r="AV229" s="10" t="s">
        <v>85</v>
      </c>
      <c r="AW229" s="10" t="s">
        <v>35</v>
      </c>
      <c r="AX229" s="10" t="s">
        <v>77</v>
      </c>
      <c r="AY229" s="242" t="s">
        <v>272</v>
      </c>
    </row>
    <row r="230" s="11" customFormat="1" ht="16.5" customHeight="1">
      <c r="B230" s="243"/>
      <c r="C230" s="244"/>
      <c r="D230" s="244"/>
      <c r="E230" s="245" t="s">
        <v>22</v>
      </c>
      <c r="F230" s="246" t="s">
        <v>325</v>
      </c>
      <c r="G230" s="244"/>
      <c r="H230" s="244"/>
      <c r="I230" s="244"/>
      <c r="J230" s="244"/>
      <c r="K230" s="247">
        <v>33.851999999999997</v>
      </c>
      <c r="L230" s="244"/>
      <c r="M230" s="244"/>
      <c r="N230" s="244"/>
      <c r="O230" s="244"/>
      <c r="P230" s="244"/>
      <c r="Q230" s="244"/>
      <c r="R230" s="248"/>
      <c r="T230" s="249"/>
      <c r="U230" s="244"/>
      <c r="V230" s="244"/>
      <c r="W230" s="244"/>
      <c r="X230" s="244"/>
      <c r="Y230" s="244"/>
      <c r="Z230" s="244"/>
      <c r="AA230" s="250"/>
      <c r="AT230" s="251" t="s">
        <v>280</v>
      </c>
      <c r="AU230" s="251" t="s">
        <v>277</v>
      </c>
      <c r="AV230" s="11" t="s">
        <v>126</v>
      </c>
      <c r="AW230" s="11" t="s">
        <v>35</v>
      </c>
      <c r="AX230" s="11" t="s">
        <v>77</v>
      </c>
      <c r="AY230" s="251" t="s">
        <v>272</v>
      </c>
    </row>
    <row r="231" s="12" customFormat="1" ht="16.5" customHeight="1">
      <c r="B231" s="253"/>
      <c r="C231" s="254"/>
      <c r="D231" s="254"/>
      <c r="E231" s="255" t="s">
        <v>22</v>
      </c>
      <c r="F231" s="256" t="s">
        <v>284</v>
      </c>
      <c r="G231" s="254"/>
      <c r="H231" s="254"/>
      <c r="I231" s="254"/>
      <c r="J231" s="254"/>
      <c r="K231" s="257">
        <v>33.851999999999997</v>
      </c>
      <c r="L231" s="254"/>
      <c r="M231" s="254"/>
      <c r="N231" s="254"/>
      <c r="O231" s="254"/>
      <c r="P231" s="254"/>
      <c r="Q231" s="254"/>
      <c r="R231" s="258"/>
      <c r="T231" s="259"/>
      <c r="U231" s="254"/>
      <c r="V231" s="254"/>
      <c r="W231" s="254"/>
      <c r="X231" s="254"/>
      <c r="Y231" s="254"/>
      <c r="Z231" s="254"/>
      <c r="AA231" s="260"/>
      <c r="AT231" s="261" t="s">
        <v>280</v>
      </c>
      <c r="AU231" s="261" t="s">
        <v>277</v>
      </c>
      <c r="AV231" s="12" t="s">
        <v>277</v>
      </c>
      <c r="AW231" s="12" t="s">
        <v>35</v>
      </c>
      <c r="AX231" s="12" t="s">
        <v>77</v>
      </c>
      <c r="AY231" s="261" t="s">
        <v>272</v>
      </c>
    </row>
    <row r="232" s="13" customFormat="1" ht="16.5" customHeight="1">
      <c r="B232" s="262"/>
      <c r="C232" s="263"/>
      <c r="D232" s="263"/>
      <c r="E232" s="264" t="s">
        <v>22</v>
      </c>
      <c r="F232" s="265" t="s">
        <v>285</v>
      </c>
      <c r="G232" s="263"/>
      <c r="H232" s="263"/>
      <c r="I232" s="263"/>
      <c r="J232" s="263"/>
      <c r="K232" s="266">
        <v>33.851999999999997</v>
      </c>
      <c r="L232" s="263"/>
      <c r="M232" s="263"/>
      <c r="N232" s="263"/>
      <c r="O232" s="263"/>
      <c r="P232" s="263"/>
      <c r="Q232" s="263"/>
      <c r="R232" s="267"/>
      <c r="T232" s="268"/>
      <c r="U232" s="263"/>
      <c r="V232" s="263"/>
      <c r="W232" s="263"/>
      <c r="X232" s="263"/>
      <c r="Y232" s="263"/>
      <c r="Z232" s="263"/>
      <c r="AA232" s="269"/>
      <c r="AT232" s="270" t="s">
        <v>280</v>
      </c>
      <c r="AU232" s="270" t="s">
        <v>277</v>
      </c>
      <c r="AV232" s="13" t="s">
        <v>276</v>
      </c>
      <c r="AW232" s="13" t="s">
        <v>35</v>
      </c>
      <c r="AX232" s="13" t="s">
        <v>85</v>
      </c>
      <c r="AY232" s="270" t="s">
        <v>272</v>
      </c>
    </row>
    <row r="233" s="1" customFormat="1" ht="51" customHeight="1">
      <c r="B233" s="48"/>
      <c r="C233" s="223" t="s">
        <v>326</v>
      </c>
      <c r="D233" s="223" t="s">
        <v>273</v>
      </c>
      <c r="E233" s="224" t="s">
        <v>327</v>
      </c>
      <c r="F233" s="225" t="s">
        <v>328</v>
      </c>
      <c r="G233" s="225"/>
      <c r="H233" s="225"/>
      <c r="I233" s="225"/>
      <c r="J233" s="226" t="s">
        <v>124</v>
      </c>
      <c r="K233" s="227">
        <v>101.87600000000001</v>
      </c>
      <c r="L233" s="228">
        <v>0</v>
      </c>
      <c r="M233" s="229"/>
      <c r="N233" s="230">
        <f>ROUND(L233*K233,2)</f>
        <v>0</v>
      </c>
      <c r="O233" s="230"/>
      <c r="P233" s="230"/>
      <c r="Q233" s="230"/>
      <c r="R233" s="50"/>
      <c r="T233" s="231" t="s">
        <v>22</v>
      </c>
      <c r="U233" s="58" t="s">
        <v>42</v>
      </c>
      <c r="V233" s="49"/>
      <c r="W233" s="232">
        <f>V233*K233</f>
        <v>0</v>
      </c>
      <c r="X233" s="232">
        <v>0</v>
      </c>
      <c r="Y233" s="232">
        <f>X233*K233</f>
        <v>0</v>
      </c>
      <c r="Z233" s="232">
        <v>0</v>
      </c>
      <c r="AA233" s="233">
        <f>Z233*K233</f>
        <v>0</v>
      </c>
      <c r="AR233" s="24" t="s">
        <v>276</v>
      </c>
      <c r="AT233" s="24" t="s">
        <v>273</v>
      </c>
      <c r="AU233" s="24" t="s">
        <v>277</v>
      </c>
      <c r="AY233" s="24" t="s">
        <v>272</v>
      </c>
      <c r="BE233" s="144">
        <f>IF(U233="základní",N233,0)</f>
        <v>0</v>
      </c>
      <c r="BF233" s="144">
        <f>IF(U233="snížená",N233,0)</f>
        <v>0</v>
      </c>
      <c r="BG233" s="144">
        <f>IF(U233="zákl. přenesená",N233,0)</f>
        <v>0</v>
      </c>
      <c r="BH233" s="144">
        <f>IF(U233="sníž. přenesená",N233,0)</f>
        <v>0</v>
      </c>
      <c r="BI233" s="144">
        <f>IF(U233="nulová",N233,0)</f>
        <v>0</v>
      </c>
      <c r="BJ233" s="24" t="s">
        <v>85</v>
      </c>
      <c r="BK233" s="144">
        <f>ROUND(L233*K233,2)</f>
        <v>0</v>
      </c>
      <c r="BL233" s="24" t="s">
        <v>276</v>
      </c>
      <c r="BM233" s="24" t="s">
        <v>329</v>
      </c>
    </row>
    <row r="234" s="10" customFormat="1" ht="16.5" customHeight="1">
      <c r="B234" s="234"/>
      <c r="C234" s="235"/>
      <c r="D234" s="235"/>
      <c r="E234" s="236" t="s">
        <v>22</v>
      </c>
      <c r="F234" s="237" t="s">
        <v>300</v>
      </c>
      <c r="G234" s="238"/>
      <c r="H234" s="238"/>
      <c r="I234" s="238"/>
      <c r="J234" s="235"/>
      <c r="K234" s="236" t="s">
        <v>22</v>
      </c>
      <c r="L234" s="235"/>
      <c r="M234" s="235"/>
      <c r="N234" s="235"/>
      <c r="O234" s="235"/>
      <c r="P234" s="235"/>
      <c r="Q234" s="235"/>
      <c r="R234" s="239"/>
      <c r="T234" s="240"/>
      <c r="U234" s="235"/>
      <c r="V234" s="235"/>
      <c r="W234" s="235"/>
      <c r="X234" s="235"/>
      <c r="Y234" s="235"/>
      <c r="Z234" s="235"/>
      <c r="AA234" s="241"/>
      <c r="AT234" s="242" t="s">
        <v>280</v>
      </c>
      <c r="AU234" s="242" t="s">
        <v>277</v>
      </c>
      <c r="AV234" s="10" t="s">
        <v>85</v>
      </c>
      <c r="AW234" s="10" t="s">
        <v>35</v>
      </c>
      <c r="AX234" s="10" t="s">
        <v>77</v>
      </c>
      <c r="AY234" s="242" t="s">
        <v>272</v>
      </c>
    </row>
    <row r="235" s="11" customFormat="1" ht="16.5" customHeight="1">
      <c r="B235" s="243"/>
      <c r="C235" s="244"/>
      <c r="D235" s="244"/>
      <c r="E235" s="245" t="s">
        <v>22</v>
      </c>
      <c r="F235" s="246" t="s">
        <v>22</v>
      </c>
      <c r="G235" s="244"/>
      <c r="H235" s="244"/>
      <c r="I235" s="244"/>
      <c r="J235" s="244"/>
      <c r="K235" s="247">
        <v>0</v>
      </c>
      <c r="L235" s="244"/>
      <c r="M235" s="244"/>
      <c r="N235" s="244"/>
      <c r="O235" s="244"/>
      <c r="P235" s="244"/>
      <c r="Q235" s="244"/>
      <c r="R235" s="248"/>
      <c r="T235" s="249"/>
      <c r="U235" s="244"/>
      <c r="V235" s="244"/>
      <c r="W235" s="244"/>
      <c r="X235" s="244"/>
      <c r="Y235" s="244"/>
      <c r="Z235" s="244"/>
      <c r="AA235" s="250"/>
      <c r="AT235" s="251" t="s">
        <v>280</v>
      </c>
      <c r="AU235" s="251" t="s">
        <v>277</v>
      </c>
      <c r="AV235" s="11" t="s">
        <v>126</v>
      </c>
      <c r="AW235" s="11" t="s">
        <v>6</v>
      </c>
      <c r="AX235" s="11" t="s">
        <v>77</v>
      </c>
      <c r="AY235" s="251" t="s">
        <v>272</v>
      </c>
    </row>
    <row r="236" s="10" customFormat="1" ht="16.5" customHeight="1">
      <c r="B236" s="234"/>
      <c r="C236" s="235"/>
      <c r="D236" s="235"/>
      <c r="E236" s="236" t="s">
        <v>22</v>
      </c>
      <c r="F236" s="252" t="s">
        <v>281</v>
      </c>
      <c r="G236" s="235"/>
      <c r="H236" s="235"/>
      <c r="I236" s="235"/>
      <c r="J236" s="235"/>
      <c r="K236" s="236" t="s">
        <v>22</v>
      </c>
      <c r="L236" s="235"/>
      <c r="M236" s="235"/>
      <c r="N236" s="235"/>
      <c r="O236" s="235"/>
      <c r="P236" s="235"/>
      <c r="Q236" s="235"/>
      <c r="R236" s="239"/>
      <c r="T236" s="240"/>
      <c r="U236" s="235"/>
      <c r="V236" s="235"/>
      <c r="W236" s="235"/>
      <c r="X236" s="235"/>
      <c r="Y236" s="235"/>
      <c r="Z236" s="235"/>
      <c r="AA236" s="241"/>
      <c r="AT236" s="242" t="s">
        <v>280</v>
      </c>
      <c r="AU236" s="242" t="s">
        <v>277</v>
      </c>
      <c r="AV236" s="10" t="s">
        <v>85</v>
      </c>
      <c r="AW236" s="10" t="s">
        <v>35</v>
      </c>
      <c r="AX236" s="10" t="s">
        <v>77</v>
      </c>
      <c r="AY236" s="242" t="s">
        <v>272</v>
      </c>
    </row>
    <row r="237" s="10" customFormat="1" ht="16.5" customHeight="1">
      <c r="B237" s="234"/>
      <c r="C237" s="235"/>
      <c r="D237" s="235"/>
      <c r="E237" s="236" t="s">
        <v>22</v>
      </c>
      <c r="F237" s="252" t="s">
        <v>282</v>
      </c>
      <c r="G237" s="235"/>
      <c r="H237" s="235"/>
      <c r="I237" s="235"/>
      <c r="J237" s="235"/>
      <c r="K237" s="236" t="s">
        <v>22</v>
      </c>
      <c r="L237" s="235"/>
      <c r="M237" s="235"/>
      <c r="N237" s="235"/>
      <c r="O237" s="235"/>
      <c r="P237" s="235"/>
      <c r="Q237" s="235"/>
      <c r="R237" s="239"/>
      <c r="T237" s="240"/>
      <c r="U237" s="235"/>
      <c r="V237" s="235"/>
      <c r="W237" s="235"/>
      <c r="X237" s="235"/>
      <c r="Y237" s="235"/>
      <c r="Z237" s="235"/>
      <c r="AA237" s="241"/>
      <c r="AT237" s="242" t="s">
        <v>280</v>
      </c>
      <c r="AU237" s="242" t="s">
        <v>277</v>
      </c>
      <c r="AV237" s="10" t="s">
        <v>85</v>
      </c>
      <c r="AW237" s="10" t="s">
        <v>35</v>
      </c>
      <c r="AX237" s="10" t="s">
        <v>77</v>
      </c>
      <c r="AY237" s="242" t="s">
        <v>272</v>
      </c>
    </row>
    <row r="238" s="11" customFormat="1" ht="25.5" customHeight="1">
      <c r="B238" s="243"/>
      <c r="C238" s="244"/>
      <c r="D238" s="244"/>
      <c r="E238" s="245" t="s">
        <v>22</v>
      </c>
      <c r="F238" s="246" t="s">
        <v>330</v>
      </c>
      <c r="G238" s="244"/>
      <c r="H238" s="244"/>
      <c r="I238" s="244"/>
      <c r="J238" s="244"/>
      <c r="K238" s="247">
        <v>101.87600000000001</v>
      </c>
      <c r="L238" s="244"/>
      <c r="M238" s="244"/>
      <c r="N238" s="244"/>
      <c r="O238" s="244"/>
      <c r="P238" s="244"/>
      <c r="Q238" s="244"/>
      <c r="R238" s="248"/>
      <c r="T238" s="249"/>
      <c r="U238" s="244"/>
      <c r="V238" s="244"/>
      <c r="W238" s="244"/>
      <c r="X238" s="244"/>
      <c r="Y238" s="244"/>
      <c r="Z238" s="244"/>
      <c r="AA238" s="250"/>
      <c r="AT238" s="251" t="s">
        <v>280</v>
      </c>
      <c r="AU238" s="251" t="s">
        <v>277</v>
      </c>
      <c r="AV238" s="11" t="s">
        <v>126</v>
      </c>
      <c r="AW238" s="11" t="s">
        <v>35</v>
      </c>
      <c r="AX238" s="11" t="s">
        <v>77</v>
      </c>
      <c r="AY238" s="251" t="s">
        <v>272</v>
      </c>
    </row>
    <row r="239" s="12" customFormat="1" ht="16.5" customHeight="1">
      <c r="B239" s="253"/>
      <c r="C239" s="254"/>
      <c r="D239" s="254"/>
      <c r="E239" s="255" t="s">
        <v>22</v>
      </c>
      <c r="F239" s="256" t="s">
        <v>284</v>
      </c>
      <c r="G239" s="254"/>
      <c r="H239" s="254"/>
      <c r="I239" s="254"/>
      <c r="J239" s="254"/>
      <c r="K239" s="257">
        <v>101.87600000000001</v>
      </c>
      <c r="L239" s="254"/>
      <c r="M239" s="254"/>
      <c r="N239" s="254"/>
      <c r="O239" s="254"/>
      <c r="P239" s="254"/>
      <c r="Q239" s="254"/>
      <c r="R239" s="258"/>
      <c r="T239" s="259"/>
      <c r="U239" s="254"/>
      <c r="V239" s="254"/>
      <c r="W239" s="254"/>
      <c r="X239" s="254"/>
      <c r="Y239" s="254"/>
      <c r="Z239" s="254"/>
      <c r="AA239" s="260"/>
      <c r="AT239" s="261" t="s">
        <v>280</v>
      </c>
      <c r="AU239" s="261" t="s">
        <v>277</v>
      </c>
      <c r="AV239" s="12" t="s">
        <v>277</v>
      </c>
      <c r="AW239" s="12" t="s">
        <v>35</v>
      </c>
      <c r="AX239" s="12" t="s">
        <v>77</v>
      </c>
      <c r="AY239" s="261" t="s">
        <v>272</v>
      </c>
    </row>
    <row r="240" s="13" customFormat="1" ht="16.5" customHeight="1">
      <c r="B240" s="262"/>
      <c r="C240" s="263"/>
      <c r="D240" s="263"/>
      <c r="E240" s="264" t="s">
        <v>127</v>
      </c>
      <c r="F240" s="265" t="s">
        <v>285</v>
      </c>
      <c r="G240" s="263"/>
      <c r="H240" s="263"/>
      <c r="I240" s="263"/>
      <c r="J240" s="263"/>
      <c r="K240" s="266">
        <v>101.87600000000001</v>
      </c>
      <c r="L240" s="263"/>
      <c r="M240" s="263"/>
      <c r="N240" s="263"/>
      <c r="O240" s="263"/>
      <c r="P240" s="263"/>
      <c r="Q240" s="263"/>
      <c r="R240" s="267"/>
      <c r="T240" s="268"/>
      <c r="U240" s="263"/>
      <c r="V240" s="263"/>
      <c r="W240" s="263"/>
      <c r="X240" s="263"/>
      <c r="Y240" s="263"/>
      <c r="Z240" s="263"/>
      <c r="AA240" s="269"/>
      <c r="AT240" s="270" t="s">
        <v>280</v>
      </c>
      <c r="AU240" s="270" t="s">
        <v>277</v>
      </c>
      <c r="AV240" s="13" t="s">
        <v>276</v>
      </c>
      <c r="AW240" s="13" t="s">
        <v>35</v>
      </c>
      <c r="AX240" s="13" t="s">
        <v>85</v>
      </c>
      <c r="AY240" s="270" t="s">
        <v>272</v>
      </c>
    </row>
    <row r="241" s="9" customFormat="1" ht="22.32" customHeight="1">
      <c r="B241" s="208"/>
      <c r="C241" s="209"/>
      <c r="D241" s="219" t="s">
        <v>215</v>
      </c>
      <c r="E241" s="219"/>
      <c r="F241" s="219"/>
      <c r="G241" s="219"/>
      <c r="H241" s="219"/>
      <c r="I241" s="219"/>
      <c r="J241" s="219"/>
      <c r="K241" s="219"/>
      <c r="L241" s="219"/>
      <c r="M241" s="219"/>
      <c r="N241" s="221">
        <f>BK241</f>
        <v>0</v>
      </c>
      <c r="O241" s="222"/>
      <c r="P241" s="222"/>
      <c r="Q241" s="222"/>
      <c r="R241" s="212"/>
      <c r="T241" s="213"/>
      <c r="U241" s="209"/>
      <c r="V241" s="209"/>
      <c r="W241" s="214">
        <f>SUM(W242:W273)</f>
        <v>0</v>
      </c>
      <c r="X241" s="209"/>
      <c r="Y241" s="214">
        <f>SUM(Y242:Y273)</f>
        <v>0.00063699999999999998</v>
      </c>
      <c r="Z241" s="209"/>
      <c r="AA241" s="215">
        <f>SUM(AA242:AA273)</f>
        <v>0</v>
      </c>
      <c r="AR241" s="216" t="s">
        <v>85</v>
      </c>
      <c r="AT241" s="217" t="s">
        <v>76</v>
      </c>
      <c r="AU241" s="217" t="s">
        <v>126</v>
      </c>
      <c r="AY241" s="216" t="s">
        <v>272</v>
      </c>
      <c r="BK241" s="218">
        <f>SUM(BK242:BK273)</f>
        <v>0</v>
      </c>
    </row>
    <row r="242" s="1" customFormat="1" ht="63.75" customHeight="1">
      <c r="B242" s="48"/>
      <c r="C242" s="223" t="s">
        <v>331</v>
      </c>
      <c r="D242" s="223" t="s">
        <v>273</v>
      </c>
      <c r="E242" s="224" t="s">
        <v>332</v>
      </c>
      <c r="F242" s="225" t="s">
        <v>333</v>
      </c>
      <c r="G242" s="225"/>
      <c r="H242" s="225"/>
      <c r="I242" s="225"/>
      <c r="J242" s="226" t="s">
        <v>334</v>
      </c>
      <c r="K242" s="227">
        <v>42.490000000000002</v>
      </c>
      <c r="L242" s="228">
        <v>0</v>
      </c>
      <c r="M242" s="229"/>
      <c r="N242" s="230">
        <f>ROUND(L242*K242,2)</f>
        <v>0</v>
      </c>
      <c r="O242" s="230"/>
      <c r="P242" s="230"/>
      <c r="Q242" s="230"/>
      <c r="R242" s="50"/>
      <c r="T242" s="231" t="s">
        <v>22</v>
      </c>
      <c r="U242" s="58" t="s">
        <v>42</v>
      </c>
      <c r="V242" s="49"/>
      <c r="W242" s="232">
        <f>V242*K242</f>
        <v>0</v>
      </c>
      <c r="X242" s="232">
        <v>0</v>
      </c>
      <c r="Y242" s="232">
        <f>X242*K242</f>
        <v>0</v>
      </c>
      <c r="Z242" s="232">
        <v>0</v>
      </c>
      <c r="AA242" s="233">
        <f>Z242*K242</f>
        <v>0</v>
      </c>
      <c r="AR242" s="24" t="s">
        <v>276</v>
      </c>
      <c r="AT242" s="24" t="s">
        <v>273</v>
      </c>
      <c r="AU242" s="24" t="s">
        <v>277</v>
      </c>
      <c r="AY242" s="24" t="s">
        <v>272</v>
      </c>
      <c r="BE242" s="144">
        <f>IF(U242="základní",N242,0)</f>
        <v>0</v>
      </c>
      <c r="BF242" s="144">
        <f>IF(U242="snížená",N242,0)</f>
        <v>0</v>
      </c>
      <c r="BG242" s="144">
        <f>IF(U242="zákl. přenesená",N242,0)</f>
        <v>0</v>
      </c>
      <c r="BH242" s="144">
        <f>IF(U242="sníž. přenesená",N242,0)</f>
        <v>0</v>
      </c>
      <c r="BI242" s="144">
        <f>IF(U242="nulová",N242,0)</f>
        <v>0</v>
      </c>
      <c r="BJ242" s="24" t="s">
        <v>85</v>
      </c>
      <c r="BK242" s="144">
        <f>ROUND(L242*K242,2)</f>
        <v>0</v>
      </c>
      <c r="BL242" s="24" t="s">
        <v>276</v>
      </c>
      <c r="BM242" s="24" t="s">
        <v>335</v>
      </c>
    </row>
    <row r="243" s="10" customFormat="1" ht="16.5" customHeight="1">
      <c r="B243" s="234"/>
      <c r="C243" s="235"/>
      <c r="D243" s="235"/>
      <c r="E243" s="236" t="s">
        <v>22</v>
      </c>
      <c r="F243" s="237" t="s">
        <v>336</v>
      </c>
      <c r="G243" s="238"/>
      <c r="H243" s="238"/>
      <c r="I243" s="238"/>
      <c r="J243" s="235"/>
      <c r="K243" s="236" t="s">
        <v>22</v>
      </c>
      <c r="L243" s="235"/>
      <c r="M243" s="235"/>
      <c r="N243" s="235"/>
      <c r="O243" s="235"/>
      <c r="P243" s="235"/>
      <c r="Q243" s="235"/>
      <c r="R243" s="239"/>
      <c r="T243" s="240"/>
      <c r="U243" s="235"/>
      <c r="V243" s="235"/>
      <c r="W243" s="235"/>
      <c r="X243" s="235"/>
      <c r="Y243" s="235"/>
      <c r="Z243" s="235"/>
      <c r="AA243" s="241"/>
      <c r="AT243" s="242" t="s">
        <v>280</v>
      </c>
      <c r="AU243" s="242" t="s">
        <v>277</v>
      </c>
      <c r="AV243" s="10" t="s">
        <v>85</v>
      </c>
      <c r="AW243" s="10" t="s">
        <v>35</v>
      </c>
      <c r="AX243" s="10" t="s">
        <v>77</v>
      </c>
      <c r="AY243" s="242" t="s">
        <v>272</v>
      </c>
    </row>
    <row r="244" s="11" customFormat="1" ht="16.5" customHeight="1">
      <c r="B244" s="243"/>
      <c r="C244" s="244"/>
      <c r="D244" s="244"/>
      <c r="E244" s="245" t="s">
        <v>22</v>
      </c>
      <c r="F244" s="246" t="s">
        <v>22</v>
      </c>
      <c r="G244" s="244"/>
      <c r="H244" s="244"/>
      <c r="I244" s="244"/>
      <c r="J244" s="244"/>
      <c r="K244" s="247">
        <v>0</v>
      </c>
      <c r="L244" s="244"/>
      <c r="M244" s="244"/>
      <c r="N244" s="244"/>
      <c r="O244" s="244"/>
      <c r="P244" s="244"/>
      <c r="Q244" s="244"/>
      <c r="R244" s="248"/>
      <c r="T244" s="249"/>
      <c r="U244" s="244"/>
      <c r="V244" s="244"/>
      <c r="W244" s="244"/>
      <c r="X244" s="244"/>
      <c r="Y244" s="244"/>
      <c r="Z244" s="244"/>
      <c r="AA244" s="250"/>
      <c r="AT244" s="251" t="s">
        <v>280</v>
      </c>
      <c r="AU244" s="251" t="s">
        <v>277</v>
      </c>
      <c r="AV244" s="11" t="s">
        <v>126</v>
      </c>
      <c r="AW244" s="11" t="s">
        <v>6</v>
      </c>
      <c r="AX244" s="11" t="s">
        <v>77</v>
      </c>
      <c r="AY244" s="251" t="s">
        <v>272</v>
      </c>
    </row>
    <row r="245" s="10" customFormat="1" ht="16.5" customHeight="1">
      <c r="B245" s="234"/>
      <c r="C245" s="235"/>
      <c r="D245" s="235"/>
      <c r="E245" s="236" t="s">
        <v>22</v>
      </c>
      <c r="F245" s="252" t="s">
        <v>281</v>
      </c>
      <c r="G245" s="235"/>
      <c r="H245" s="235"/>
      <c r="I245" s="235"/>
      <c r="J245" s="235"/>
      <c r="K245" s="236" t="s">
        <v>22</v>
      </c>
      <c r="L245" s="235"/>
      <c r="M245" s="235"/>
      <c r="N245" s="235"/>
      <c r="O245" s="235"/>
      <c r="P245" s="235"/>
      <c r="Q245" s="235"/>
      <c r="R245" s="239"/>
      <c r="T245" s="240"/>
      <c r="U245" s="235"/>
      <c r="V245" s="235"/>
      <c r="W245" s="235"/>
      <c r="X245" s="235"/>
      <c r="Y245" s="235"/>
      <c r="Z245" s="235"/>
      <c r="AA245" s="241"/>
      <c r="AT245" s="242" t="s">
        <v>280</v>
      </c>
      <c r="AU245" s="242" t="s">
        <v>277</v>
      </c>
      <c r="AV245" s="10" t="s">
        <v>85</v>
      </c>
      <c r="AW245" s="10" t="s">
        <v>35</v>
      </c>
      <c r="AX245" s="10" t="s">
        <v>77</v>
      </c>
      <c r="AY245" s="242" t="s">
        <v>272</v>
      </c>
    </row>
    <row r="246" s="10" customFormat="1" ht="16.5" customHeight="1">
      <c r="B246" s="234"/>
      <c r="C246" s="235"/>
      <c r="D246" s="235"/>
      <c r="E246" s="236" t="s">
        <v>22</v>
      </c>
      <c r="F246" s="252" t="s">
        <v>282</v>
      </c>
      <c r="G246" s="235"/>
      <c r="H246" s="235"/>
      <c r="I246" s="235"/>
      <c r="J246" s="235"/>
      <c r="K246" s="236" t="s">
        <v>22</v>
      </c>
      <c r="L246" s="235"/>
      <c r="M246" s="235"/>
      <c r="N246" s="235"/>
      <c r="O246" s="235"/>
      <c r="P246" s="235"/>
      <c r="Q246" s="235"/>
      <c r="R246" s="239"/>
      <c r="T246" s="240"/>
      <c r="U246" s="235"/>
      <c r="V246" s="235"/>
      <c r="W246" s="235"/>
      <c r="X246" s="235"/>
      <c r="Y246" s="235"/>
      <c r="Z246" s="235"/>
      <c r="AA246" s="241"/>
      <c r="AT246" s="242" t="s">
        <v>280</v>
      </c>
      <c r="AU246" s="242" t="s">
        <v>277</v>
      </c>
      <c r="AV246" s="10" t="s">
        <v>85</v>
      </c>
      <c r="AW246" s="10" t="s">
        <v>35</v>
      </c>
      <c r="AX246" s="10" t="s">
        <v>77</v>
      </c>
      <c r="AY246" s="242" t="s">
        <v>272</v>
      </c>
    </row>
    <row r="247" s="11" customFormat="1" ht="16.5" customHeight="1">
      <c r="B247" s="243"/>
      <c r="C247" s="244"/>
      <c r="D247" s="244"/>
      <c r="E247" s="245" t="s">
        <v>22</v>
      </c>
      <c r="F247" s="246" t="s">
        <v>337</v>
      </c>
      <c r="G247" s="244"/>
      <c r="H247" s="244"/>
      <c r="I247" s="244"/>
      <c r="J247" s="244"/>
      <c r="K247" s="247">
        <v>42.490000000000002</v>
      </c>
      <c r="L247" s="244"/>
      <c r="M247" s="244"/>
      <c r="N247" s="244"/>
      <c r="O247" s="244"/>
      <c r="P247" s="244"/>
      <c r="Q247" s="244"/>
      <c r="R247" s="248"/>
      <c r="T247" s="249"/>
      <c r="U247" s="244"/>
      <c r="V247" s="244"/>
      <c r="W247" s="244"/>
      <c r="X247" s="244"/>
      <c r="Y247" s="244"/>
      <c r="Z247" s="244"/>
      <c r="AA247" s="250"/>
      <c r="AT247" s="251" t="s">
        <v>280</v>
      </c>
      <c r="AU247" s="251" t="s">
        <v>277</v>
      </c>
      <c r="AV247" s="11" t="s">
        <v>126</v>
      </c>
      <c r="AW247" s="11" t="s">
        <v>35</v>
      </c>
      <c r="AX247" s="11" t="s">
        <v>77</v>
      </c>
      <c r="AY247" s="251" t="s">
        <v>272</v>
      </c>
    </row>
    <row r="248" s="12" customFormat="1" ht="16.5" customHeight="1">
      <c r="B248" s="253"/>
      <c r="C248" s="254"/>
      <c r="D248" s="254"/>
      <c r="E248" s="255" t="s">
        <v>22</v>
      </c>
      <c r="F248" s="256" t="s">
        <v>284</v>
      </c>
      <c r="G248" s="254"/>
      <c r="H248" s="254"/>
      <c r="I248" s="254"/>
      <c r="J248" s="254"/>
      <c r="K248" s="257">
        <v>42.490000000000002</v>
      </c>
      <c r="L248" s="254"/>
      <c r="M248" s="254"/>
      <c r="N248" s="254"/>
      <c r="O248" s="254"/>
      <c r="P248" s="254"/>
      <c r="Q248" s="254"/>
      <c r="R248" s="258"/>
      <c r="T248" s="259"/>
      <c r="U248" s="254"/>
      <c r="V248" s="254"/>
      <c r="W248" s="254"/>
      <c r="X248" s="254"/>
      <c r="Y248" s="254"/>
      <c r="Z248" s="254"/>
      <c r="AA248" s="260"/>
      <c r="AT248" s="261" t="s">
        <v>280</v>
      </c>
      <c r="AU248" s="261" t="s">
        <v>277</v>
      </c>
      <c r="AV248" s="12" t="s">
        <v>277</v>
      </c>
      <c r="AW248" s="12" t="s">
        <v>35</v>
      </c>
      <c r="AX248" s="12" t="s">
        <v>77</v>
      </c>
      <c r="AY248" s="261" t="s">
        <v>272</v>
      </c>
    </row>
    <row r="249" s="13" customFormat="1" ht="16.5" customHeight="1">
      <c r="B249" s="262"/>
      <c r="C249" s="263"/>
      <c r="D249" s="263"/>
      <c r="E249" s="264" t="s">
        <v>22</v>
      </c>
      <c r="F249" s="265" t="s">
        <v>285</v>
      </c>
      <c r="G249" s="263"/>
      <c r="H249" s="263"/>
      <c r="I249" s="263"/>
      <c r="J249" s="263"/>
      <c r="K249" s="266">
        <v>42.490000000000002</v>
      </c>
      <c r="L249" s="263"/>
      <c r="M249" s="263"/>
      <c r="N249" s="263"/>
      <c r="O249" s="263"/>
      <c r="P249" s="263"/>
      <c r="Q249" s="263"/>
      <c r="R249" s="267"/>
      <c r="T249" s="268"/>
      <c r="U249" s="263"/>
      <c r="V249" s="263"/>
      <c r="W249" s="263"/>
      <c r="X249" s="263"/>
      <c r="Y249" s="263"/>
      <c r="Z249" s="263"/>
      <c r="AA249" s="269"/>
      <c r="AT249" s="270" t="s">
        <v>280</v>
      </c>
      <c r="AU249" s="270" t="s">
        <v>277</v>
      </c>
      <c r="AV249" s="13" t="s">
        <v>276</v>
      </c>
      <c r="AW249" s="13" t="s">
        <v>35</v>
      </c>
      <c r="AX249" s="13" t="s">
        <v>85</v>
      </c>
      <c r="AY249" s="270" t="s">
        <v>272</v>
      </c>
    </row>
    <row r="250" s="1" customFormat="1" ht="51" customHeight="1">
      <c r="B250" s="48"/>
      <c r="C250" s="223" t="s">
        <v>338</v>
      </c>
      <c r="D250" s="223" t="s">
        <v>273</v>
      </c>
      <c r="E250" s="224" t="s">
        <v>339</v>
      </c>
      <c r="F250" s="225" t="s">
        <v>340</v>
      </c>
      <c r="G250" s="225"/>
      <c r="H250" s="225"/>
      <c r="I250" s="225"/>
      <c r="J250" s="226" t="s">
        <v>334</v>
      </c>
      <c r="K250" s="227">
        <v>42.490000000000002</v>
      </c>
      <c r="L250" s="228">
        <v>0</v>
      </c>
      <c r="M250" s="229"/>
      <c r="N250" s="230">
        <f>ROUND(L250*K250,2)</f>
        <v>0</v>
      </c>
      <c r="O250" s="230"/>
      <c r="P250" s="230"/>
      <c r="Q250" s="230"/>
      <c r="R250" s="50"/>
      <c r="T250" s="231" t="s">
        <v>22</v>
      </c>
      <c r="U250" s="58" t="s">
        <v>42</v>
      </c>
      <c r="V250" s="49"/>
      <c r="W250" s="232">
        <f>V250*K250</f>
        <v>0</v>
      </c>
      <c r="X250" s="232">
        <v>0</v>
      </c>
      <c r="Y250" s="232">
        <f>X250*K250</f>
        <v>0</v>
      </c>
      <c r="Z250" s="232">
        <v>0</v>
      </c>
      <c r="AA250" s="233">
        <f>Z250*K250</f>
        <v>0</v>
      </c>
      <c r="AR250" s="24" t="s">
        <v>276</v>
      </c>
      <c r="AT250" s="24" t="s">
        <v>273</v>
      </c>
      <c r="AU250" s="24" t="s">
        <v>277</v>
      </c>
      <c r="AY250" s="24" t="s">
        <v>272</v>
      </c>
      <c r="BE250" s="144">
        <f>IF(U250="základní",N250,0)</f>
        <v>0</v>
      </c>
      <c r="BF250" s="144">
        <f>IF(U250="snížená",N250,0)</f>
        <v>0</v>
      </c>
      <c r="BG250" s="144">
        <f>IF(U250="zákl. přenesená",N250,0)</f>
        <v>0</v>
      </c>
      <c r="BH250" s="144">
        <f>IF(U250="sníž. přenesená",N250,0)</f>
        <v>0</v>
      </c>
      <c r="BI250" s="144">
        <f>IF(U250="nulová",N250,0)</f>
        <v>0</v>
      </c>
      <c r="BJ250" s="24" t="s">
        <v>85</v>
      </c>
      <c r="BK250" s="144">
        <f>ROUND(L250*K250,2)</f>
        <v>0</v>
      </c>
      <c r="BL250" s="24" t="s">
        <v>276</v>
      </c>
      <c r="BM250" s="24" t="s">
        <v>341</v>
      </c>
    </row>
    <row r="251" s="10" customFormat="1" ht="16.5" customHeight="1">
      <c r="B251" s="234"/>
      <c r="C251" s="235"/>
      <c r="D251" s="235"/>
      <c r="E251" s="236" t="s">
        <v>22</v>
      </c>
      <c r="F251" s="237" t="s">
        <v>342</v>
      </c>
      <c r="G251" s="238"/>
      <c r="H251" s="238"/>
      <c r="I251" s="238"/>
      <c r="J251" s="235"/>
      <c r="K251" s="236" t="s">
        <v>22</v>
      </c>
      <c r="L251" s="235"/>
      <c r="M251" s="235"/>
      <c r="N251" s="235"/>
      <c r="O251" s="235"/>
      <c r="P251" s="235"/>
      <c r="Q251" s="235"/>
      <c r="R251" s="239"/>
      <c r="T251" s="240"/>
      <c r="U251" s="235"/>
      <c r="V251" s="235"/>
      <c r="W251" s="235"/>
      <c r="X251" s="235"/>
      <c r="Y251" s="235"/>
      <c r="Z251" s="235"/>
      <c r="AA251" s="241"/>
      <c r="AT251" s="242" t="s">
        <v>280</v>
      </c>
      <c r="AU251" s="242" t="s">
        <v>277</v>
      </c>
      <c r="AV251" s="10" t="s">
        <v>85</v>
      </c>
      <c r="AW251" s="10" t="s">
        <v>35</v>
      </c>
      <c r="AX251" s="10" t="s">
        <v>77</v>
      </c>
      <c r="AY251" s="242" t="s">
        <v>272</v>
      </c>
    </row>
    <row r="252" s="11" customFormat="1" ht="16.5" customHeight="1">
      <c r="B252" s="243"/>
      <c r="C252" s="244"/>
      <c r="D252" s="244"/>
      <c r="E252" s="245" t="s">
        <v>22</v>
      </c>
      <c r="F252" s="246" t="s">
        <v>22</v>
      </c>
      <c r="G252" s="244"/>
      <c r="H252" s="244"/>
      <c r="I252" s="244"/>
      <c r="J252" s="244"/>
      <c r="K252" s="247">
        <v>0</v>
      </c>
      <c r="L252" s="244"/>
      <c r="M252" s="244"/>
      <c r="N252" s="244"/>
      <c r="O252" s="244"/>
      <c r="P252" s="244"/>
      <c r="Q252" s="244"/>
      <c r="R252" s="248"/>
      <c r="T252" s="249"/>
      <c r="U252" s="244"/>
      <c r="V252" s="244"/>
      <c r="W252" s="244"/>
      <c r="X252" s="244"/>
      <c r="Y252" s="244"/>
      <c r="Z252" s="244"/>
      <c r="AA252" s="250"/>
      <c r="AT252" s="251" t="s">
        <v>280</v>
      </c>
      <c r="AU252" s="251" t="s">
        <v>277</v>
      </c>
      <c r="AV252" s="11" t="s">
        <v>126</v>
      </c>
      <c r="AW252" s="11" t="s">
        <v>6</v>
      </c>
      <c r="AX252" s="11" t="s">
        <v>77</v>
      </c>
      <c r="AY252" s="251" t="s">
        <v>272</v>
      </c>
    </row>
    <row r="253" s="10" customFormat="1" ht="16.5" customHeight="1">
      <c r="B253" s="234"/>
      <c r="C253" s="235"/>
      <c r="D253" s="235"/>
      <c r="E253" s="236" t="s">
        <v>22</v>
      </c>
      <c r="F253" s="252" t="s">
        <v>281</v>
      </c>
      <c r="G253" s="235"/>
      <c r="H253" s="235"/>
      <c r="I253" s="235"/>
      <c r="J253" s="235"/>
      <c r="K253" s="236" t="s">
        <v>22</v>
      </c>
      <c r="L253" s="235"/>
      <c r="M253" s="235"/>
      <c r="N253" s="235"/>
      <c r="O253" s="235"/>
      <c r="P253" s="235"/>
      <c r="Q253" s="235"/>
      <c r="R253" s="239"/>
      <c r="T253" s="240"/>
      <c r="U253" s="235"/>
      <c r="V253" s="235"/>
      <c r="W253" s="235"/>
      <c r="X253" s="235"/>
      <c r="Y253" s="235"/>
      <c r="Z253" s="235"/>
      <c r="AA253" s="241"/>
      <c r="AT253" s="242" t="s">
        <v>280</v>
      </c>
      <c r="AU253" s="242" t="s">
        <v>277</v>
      </c>
      <c r="AV253" s="10" t="s">
        <v>85</v>
      </c>
      <c r="AW253" s="10" t="s">
        <v>35</v>
      </c>
      <c r="AX253" s="10" t="s">
        <v>77</v>
      </c>
      <c r="AY253" s="242" t="s">
        <v>272</v>
      </c>
    </row>
    <row r="254" s="10" customFormat="1" ht="16.5" customHeight="1">
      <c r="B254" s="234"/>
      <c r="C254" s="235"/>
      <c r="D254" s="235"/>
      <c r="E254" s="236" t="s">
        <v>22</v>
      </c>
      <c r="F254" s="252" t="s">
        <v>282</v>
      </c>
      <c r="G254" s="235"/>
      <c r="H254" s="235"/>
      <c r="I254" s="235"/>
      <c r="J254" s="235"/>
      <c r="K254" s="236" t="s">
        <v>22</v>
      </c>
      <c r="L254" s="235"/>
      <c r="M254" s="235"/>
      <c r="N254" s="235"/>
      <c r="O254" s="235"/>
      <c r="P254" s="235"/>
      <c r="Q254" s="235"/>
      <c r="R254" s="239"/>
      <c r="T254" s="240"/>
      <c r="U254" s="235"/>
      <c r="V254" s="235"/>
      <c r="W254" s="235"/>
      <c r="X254" s="235"/>
      <c r="Y254" s="235"/>
      <c r="Z254" s="235"/>
      <c r="AA254" s="241"/>
      <c r="AT254" s="242" t="s">
        <v>280</v>
      </c>
      <c r="AU254" s="242" t="s">
        <v>277</v>
      </c>
      <c r="AV254" s="10" t="s">
        <v>85</v>
      </c>
      <c r="AW254" s="10" t="s">
        <v>35</v>
      </c>
      <c r="AX254" s="10" t="s">
        <v>77</v>
      </c>
      <c r="AY254" s="242" t="s">
        <v>272</v>
      </c>
    </row>
    <row r="255" s="11" customFormat="1" ht="16.5" customHeight="1">
      <c r="B255" s="243"/>
      <c r="C255" s="244"/>
      <c r="D255" s="244"/>
      <c r="E255" s="245" t="s">
        <v>22</v>
      </c>
      <c r="F255" s="246" t="s">
        <v>337</v>
      </c>
      <c r="G255" s="244"/>
      <c r="H255" s="244"/>
      <c r="I255" s="244"/>
      <c r="J255" s="244"/>
      <c r="K255" s="247">
        <v>42.490000000000002</v>
      </c>
      <c r="L255" s="244"/>
      <c r="M255" s="244"/>
      <c r="N255" s="244"/>
      <c r="O255" s="244"/>
      <c r="P255" s="244"/>
      <c r="Q255" s="244"/>
      <c r="R255" s="248"/>
      <c r="T255" s="249"/>
      <c r="U255" s="244"/>
      <c r="V255" s="244"/>
      <c r="W255" s="244"/>
      <c r="X255" s="244"/>
      <c r="Y255" s="244"/>
      <c r="Z255" s="244"/>
      <c r="AA255" s="250"/>
      <c r="AT255" s="251" t="s">
        <v>280</v>
      </c>
      <c r="AU255" s="251" t="s">
        <v>277</v>
      </c>
      <c r="AV255" s="11" t="s">
        <v>126</v>
      </c>
      <c r="AW255" s="11" t="s">
        <v>35</v>
      </c>
      <c r="AX255" s="11" t="s">
        <v>77</v>
      </c>
      <c r="AY255" s="251" t="s">
        <v>272</v>
      </c>
    </row>
    <row r="256" s="12" customFormat="1" ht="16.5" customHeight="1">
      <c r="B256" s="253"/>
      <c r="C256" s="254"/>
      <c r="D256" s="254"/>
      <c r="E256" s="255" t="s">
        <v>22</v>
      </c>
      <c r="F256" s="256" t="s">
        <v>284</v>
      </c>
      <c r="G256" s="254"/>
      <c r="H256" s="254"/>
      <c r="I256" s="254"/>
      <c r="J256" s="254"/>
      <c r="K256" s="257">
        <v>42.490000000000002</v>
      </c>
      <c r="L256" s="254"/>
      <c r="M256" s="254"/>
      <c r="N256" s="254"/>
      <c r="O256" s="254"/>
      <c r="P256" s="254"/>
      <c r="Q256" s="254"/>
      <c r="R256" s="258"/>
      <c r="T256" s="259"/>
      <c r="U256" s="254"/>
      <c r="V256" s="254"/>
      <c r="W256" s="254"/>
      <c r="X256" s="254"/>
      <c r="Y256" s="254"/>
      <c r="Z256" s="254"/>
      <c r="AA256" s="260"/>
      <c r="AT256" s="261" t="s">
        <v>280</v>
      </c>
      <c r="AU256" s="261" t="s">
        <v>277</v>
      </c>
      <c r="AV256" s="12" t="s">
        <v>277</v>
      </c>
      <c r="AW256" s="12" t="s">
        <v>35</v>
      </c>
      <c r="AX256" s="12" t="s">
        <v>77</v>
      </c>
      <c r="AY256" s="261" t="s">
        <v>272</v>
      </c>
    </row>
    <row r="257" s="13" customFormat="1" ht="16.5" customHeight="1">
      <c r="B257" s="262"/>
      <c r="C257" s="263"/>
      <c r="D257" s="263"/>
      <c r="E257" s="264" t="s">
        <v>22</v>
      </c>
      <c r="F257" s="265" t="s">
        <v>285</v>
      </c>
      <c r="G257" s="263"/>
      <c r="H257" s="263"/>
      <c r="I257" s="263"/>
      <c r="J257" s="263"/>
      <c r="K257" s="266">
        <v>42.490000000000002</v>
      </c>
      <c r="L257" s="263"/>
      <c r="M257" s="263"/>
      <c r="N257" s="263"/>
      <c r="O257" s="263"/>
      <c r="P257" s="263"/>
      <c r="Q257" s="263"/>
      <c r="R257" s="267"/>
      <c r="T257" s="268"/>
      <c r="U257" s="263"/>
      <c r="V257" s="263"/>
      <c r="W257" s="263"/>
      <c r="X257" s="263"/>
      <c r="Y257" s="263"/>
      <c r="Z257" s="263"/>
      <c r="AA257" s="269"/>
      <c r="AT257" s="270" t="s">
        <v>280</v>
      </c>
      <c r="AU257" s="270" t="s">
        <v>277</v>
      </c>
      <c r="AV257" s="13" t="s">
        <v>276</v>
      </c>
      <c r="AW257" s="13" t="s">
        <v>35</v>
      </c>
      <c r="AX257" s="13" t="s">
        <v>85</v>
      </c>
      <c r="AY257" s="270" t="s">
        <v>272</v>
      </c>
    </row>
    <row r="258" s="1" customFormat="1" ht="51" customHeight="1">
      <c r="B258" s="48"/>
      <c r="C258" s="223" t="s">
        <v>343</v>
      </c>
      <c r="D258" s="223" t="s">
        <v>273</v>
      </c>
      <c r="E258" s="224" t="s">
        <v>344</v>
      </c>
      <c r="F258" s="225" t="s">
        <v>345</v>
      </c>
      <c r="G258" s="225"/>
      <c r="H258" s="225"/>
      <c r="I258" s="225"/>
      <c r="J258" s="226" t="s">
        <v>334</v>
      </c>
      <c r="K258" s="227">
        <v>42.490000000000002</v>
      </c>
      <c r="L258" s="228">
        <v>0</v>
      </c>
      <c r="M258" s="229"/>
      <c r="N258" s="230">
        <f>ROUND(L258*K258,2)</f>
        <v>0</v>
      </c>
      <c r="O258" s="230"/>
      <c r="P258" s="230"/>
      <c r="Q258" s="230"/>
      <c r="R258" s="50"/>
      <c r="T258" s="231" t="s">
        <v>22</v>
      </c>
      <c r="U258" s="58" t="s">
        <v>42</v>
      </c>
      <c r="V258" s="49"/>
      <c r="W258" s="232">
        <f>V258*K258</f>
        <v>0</v>
      </c>
      <c r="X258" s="232">
        <v>0</v>
      </c>
      <c r="Y258" s="232">
        <f>X258*K258</f>
        <v>0</v>
      </c>
      <c r="Z258" s="232">
        <v>0</v>
      </c>
      <c r="AA258" s="233">
        <f>Z258*K258</f>
        <v>0</v>
      </c>
      <c r="AR258" s="24" t="s">
        <v>276</v>
      </c>
      <c r="AT258" s="24" t="s">
        <v>273</v>
      </c>
      <c r="AU258" s="24" t="s">
        <v>277</v>
      </c>
      <c r="AY258" s="24" t="s">
        <v>272</v>
      </c>
      <c r="BE258" s="144">
        <f>IF(U258="základní",N258,0)</f>
        <v>0</v>
      </c>
      <c r="BF258" s="144">
        <f>IF(U258="snížená",N258,0)</f>
        <v>0</v>
      </c>
      <c r="BG258" s="144">
        <f>IF(U258="zákl. přenesená",N258,0)</f>
        <v>0</v>
      </c>
      <c r="BH258" s="144">
        <f>IF(U258="sníž. přenesená",N258,0)</f>
        <v>0</v>
      </c>
      <c r="BI258" s="144">
        <f>IF(U258="nulová",N258,0)</f>
        <v>0</v>
      </c>
      <c r="BJ258" s="24" t="s">
        <v>85</v>
      </c>
      <c r="BK258" s="144">
        <f>ROUND(L258*K258,2)</f>
        <v>0</v>
      </c>
      <c r="BL258" s="24" t="s">
        <v>276</v>
      </c>
      <c r="BM258" s="24" t="s">
        <v>346</v>
      </c>
    </row>
    <row r="259" s="10" customFormat="1" ht="16.5" customHeight="1">
      <c r="B259" s="234"/>
      <c r="C259" s="235"/>
      <c r="D259" s="235"/>
      <c r="E259" s="236" t="s">
        <v>22</v>
      </c>
      <c r="F259" s="237" t="s">
        <v>347</v>
      </c>
      <c r="G259" s="238"/>
      <c r="H259" s="238"/>
      <c r="I259" s="238"/>
      <c r="J259" s="235"/>
      <c r="K259" s="236" t="s">
        <v>22</v>
      </c>
      <c r="L259" s="235"/>
      <c r="M259" s="235"/>
      <c r="N259" s="235"/>
      <c r="O259" s="235"/>
      <c r="P259" s="235"/>
      <c r="Q259" s="235"/>
      <c r="R259" s="239"/>
      <c r="T259" s="240"/>
      <c r="U259" s="235"/>
      <c r="V259" s="235"/>
      <c r="W259" s="235"/>
      <c r="X259" s="235"/>
      <c r="Y259" s="235"/>
      <c r="Z259" s="235"/>
      <c r="AA259" s="241"/>
      <c r="AT259" s="242" t="s">
        <v>280</v>
      </c>
      <c r="AU259" s="242" t="s">
        <v>277</v>
      </c>
      <c r="AV259" s="10" t="s">
        <v>85</v>
      </c>
      <c r="AW259" s="10" t="s">
        <v>35</v>
      </c>
      <c r="AX259" s="10" t="s">
        <v>77</v>
      </c>
      <c r="AY259" s="242" t="s">
        <v>272</v>
      </c>
    </row>
    <row r="260" s="11" customFormat="1" ht="16.5" customHeight="1">
      <c r="B260" s="243"/>
      <c r="C260" s="244"/>
      <c r="D260" s="244"/>
      <c r="E260" s="245" t="s">
        <v>22</v>
      </c>
      <c r="F260" s="246" t="s">
        <v>22</v>
      </c>
      <c r="G260" s="244"/>
      <c r="H260" s="244"/>
      <c r="I260" s="244"/>
      <c r="J260" s="244"/>
      <c r="K260" s="247">
        <v>0</v>
      </c>
      <c r="L260" s="244"/>
      <c r="M260" s="244"/>
      <c r="N260" s="244"/>
      <c r="O260" s="244"/>
      <c r="P260" s="244"/>
      <c r="Q260" s="244"/>
      <c r="R260" s="248"/>
      <c r="T260" s="249"/>
      <c r="U260" s="244"/>
      <c r="V260" s="244"/>
      <c r="W260" s="244"/>
      <c r="X260" s="244"/>
      <c r="Y260" s="244"/>
      <c r="Z260" s="244"/>
      <c r="AA260" s="250"/>
      <c r="AT260" s="251" t="s">
        <v>280</v>
      </c>
      <c r="AU260" s="251" t="s">
        <v>277</v>
      </c>
      <c r="AV260" s="11" t="s">
        <v>126</v>
      </c>
      <c r="AW260" s="11" t="s">
        <v>6</v>
      </c>
      <c r="AX260" s="11" t="s">
        <v>77</v>
      </c>
      <c r="AY260" s="251" t="s">
        <v>272</v>
      </c>
    </row>
    <row r="261" s="10" customFormat="1" ht="16.5" customHeight="1">
      <c r="B261" s="234"/>
      <c r="C261" s="235"/>
      <c r="D261" s="235"/>
      <c r="E261" s="236" t="s">
        <v>22</v>
      </c>
      <c r="F261" s="252" t="s">
        <v>281</v>
      </c>
      <c r="G261" s="235"/>
      <c r="H261" s="235"/>
      <c r="I261" s="235"/>
      <c r="J261" s="235"/>
      <c r="K261" s="236" t="s">
        <v>22</v>
      </c>
      <c r="L261" s="235"/>
      <c r="M261" s="235"/>
      <c r="N261" s="235"/>
      <c r="O261" s="235"/>
      <c r="P261" s="235"/>
      <c r="Q261" s="235"/>
      <c r="R261" s="239"/>
      <c r="T261" s="240"/>
      <c r="U261" s="235"/>
      <c r="V261" s="235"/>
      <c r="W261" s="235"/>
      <c r="X261" s="235"/>
      <c r="Y261" s="235"/>
      <c r="Z261" s="235"/>
      <c r="AA261" s="241"/>
      <c r="AT261" s="242" t="s">
        <v>280</v>
      </c>
      <c r="AU261" s="242" t="s">
        <v>277</v>
      </c>
      <c r="AV261" s="10" t="s">
        <v>85</v>
      </c>
      <c r="AW261" s="10" t="s">
        <v>35</v>
      </c>
      <c r="AX261" s="10" t="s">
        <v>77</v>
      </c>
      <c r="AY261" s="242" t="s">
        <v>272</v>
      </c>
    </row>
    <row r="262" s="10" customFormat="1" ht="16.5" customHeight="1">
      <c r="B262" s="234"/>
      <c r="C262" s="235"/>
      <c r="D262" s="235"/>
      <c r="E262" s="236" t="s">
        <v>22</v>
      </c>
      <c r="F262" s="252" t="s">
        <v>282</v>
      </c>
      <c r="G262" s="235"/>
      <c r="H262" s="235"/>
      <c r="I262" s="235"/>
      <c r="J262" s="235"/>
      <c r="K262" s="236" t="s">
        <v>22</v>
      </c>
      <c r="L262" s="235"/>
      <c r="M262" s="235"/>
      <c r="N262" s="235"/>
      <c r="O262" s="235"/>
      <c r="P262" s="235"/>
      <c r="Q262" s="235"/>
      <c r="R262" s="239"/>
      <c r="T262" s="240"/>
      <c r="U262" s="235"/>
      <c r="V262" s="235"/>
      <c r="W262" s="235"/>
      <c r="X262" s="235"/>
      <c r="Y262" s="235"/>
      <c r="Z262" s="235"/>
      <c r="AA262" s="241"/>
      <c r="AT262" s="242" t="s">
        <v>280</v>
      </c>
      <c r="AU262" s="242" t="s">
        <v>277</v>
      </c>
      <c r="AV262" s="10" t="s">
        <v>85</v>
      </c>
      <c r="AW262" s="10" t="s">
        <v>35</v>
      </c>
      <c r="AX262" s="10" t="s">
        <v>77</v>
      </c>
      <c r="AY262" s="242" t="s">
        <v>272</v>
      </c>
    </row>
    <row r="263" s="11" customFormat="1" ht="16.5" customHeight="1">
      <c r="B263" s="243"/>
      <c r="C263" s="244"/>
      <c r="D263" s="244"/>
      <c r="E263" s="245" t="s">
        <v>22</v>
      </c>
      <c r="F263" s="246" t="s">
        <v>337</v>
      </c>
      <c r="G263" s="244"/>
      <c r="H263" s="244"/>
      <c r="I263" s="244"/>
      <c r="J263" s="244"/>
      <c r="K263" s="247">
        <v>42.490000000000002</v>
      </c>
      <c r="L263" s="244"/>
      <c r="M263" s="244"/>
      <c r="N263" s="244"/>
      <c r="O263" s="244"/>
      <c r="P263" s="244"/>
      <c r="Q263" s="244"/>
      <c r="R263" s="248"/>
      <c r="T263" s="249"/>
      <c r="U263" s="244"/>
      <c r="V263" s="244"/>
      <c r="W263" s="244"/>
      <c r="X263" s="244"/>
      <c r="Y263" s="244"/>
      <c r="Z263" s="244"/>
      <c r="AA263" s="250"/>
      <c r="AT263" s="251" t="s">
        <v>280</v>
      </c>
      <c r="AU263" s="251" t="s">
        <v>277</v>
      </c>
      <c r="AV263" s="11" t="s">
        <v>126</v>
      </c>
      <c r="AW263" s="11" t="s">
        <v>35</v>
      </c>
      <c r="AX263" s="11" t="s">
        <v>77</v>
      </c>
      <c r="AY263" s="251" t="s">
        <v>272</v>
      </c>
    </row>
    <row r="264" s="12" customFormat="1" ht="16.5" customHeight="1">
      <c r="B264" s="253"/>
      <c r="C264" s="254"/>
      <c r="D264" s="254"/>
      <c r="E264" s="255" t="s">
        <v>22</v>
      </c>
      <c r="F264" s="256" t="s">
        <v>284</v>
      </c>
      <c r="G264" s="254"/>
      <c r="H264" s="254"/>
      <c r="I264" s="254"/>
      <c r="J264" s="254"/>
      <c r="K264" s="257">
        <v>42.490000000000002</v>
      </c>
      <c r="L264" s="254"/>
      <c r="M264" s="254"/>
      <c r="N264" s="254"/>
      <c r="O264" s="254"/>
      <c r="P264" s="254"/>
      <c r="Q264" s="254"/>
      <c r="R264" s="258"/>
      <c r="T264" s="259"/>
      <c r="U264" s="254"/>
      <c r="V264" s="254"/>
      <c r="W264" s="254"/>
      <c r="X264" s="254"/>
      <c r="Y264" s="254"/>
      <c r="Z264" s="254"/>
      <c r="AA264" s="260"/>
      <c r="AT264" s="261" t="s">
        <v>280</v>
      </c>
      <c r="AU264" s="261" t="s">
        <v>277</v>
      </c>
      <c r="AV264" s="12" t="s">
        <v>277</v>
      </c>
      <c r="AW264" s="12" t="s">
        <v>35</v>
      </c>
      <c r="AX264" s="12" t="s">
        <v>77</v>
      </c>
      <c r="AY264" s="261" t="s">
        <v>272</v>
      </c>
    </row>
    <row r="265" s="13" customFormat="1" ht="16.5" customHeight="1">
      <c r="B265" s="262"/>
      <c r="C265" s="263"/>
      <c r="D265" s="263"/>
      <c r="E265" s="264" t="s">
        <v>136</v>
      </c>
      <c r="F265" s="265" t="s">
        <v>285</v>
      </c>
      <c r="G265" s="263"/>
      <c r="H265" s="263"/>
      <c r="I265" s="263"/>
      <c r="J265" s="263"/>
      <c r="K265" s="266">
        <v>42.490000000000002</v>
      </c>
      <c r="L265" s="263"/>
      <c r="M265" s="263"/>
      <c r="N265" s="263"/>
      <c r="O265" s="263"/>
      <c r="P265" s="263"/>
      <c r="Q265" s="263"/>
      <c r="R265" s="267"/>
      <c r="T265" s="268"/>
      <c r="U265" s="263"/>
      <c r="V265" s="263"/>
      <c r="W265" s="263"/>
      <c r="X265" s="263"/>
      <c r="Y265" s="263"/>
      <c r="Z265" s="263"/>
      <c r="AA265" s="269"/>
      <c r="AT265" s="270" t="s">
        <v>280</v>
      </c>
      <c r="AU265" s="270" t="s">
        <v>277</v>
      </c>
      <c r="AV265" s="13" t="s">
        <v>276</v>
      </c>
      <c r="AW265" s="13" t="s">
        <v>35</v>
      </c>
      <c r="AX265" s="13" t="s">
        <v>85</v>
      </c>
      <c r="AY265" s="270" t="s">
        <v>272</v>
      </c>
    </row>
    <row r="266" s="1" customFormat="1" ht="16.5" customHeight="1">
      <c r="B266" s="48"/>
      <c r="C266" s="271" t="s">
        <v>348</v>
      </c>
      <c r="D266" s="271" t="s">
        <v>349</v>
      </c>
      <c r="E266" s="272" t="s">
        <v>350</v>
      </c>
      <c r="F266" s="273" t="s">
        <v>351</v>
      </c>
      <c r="G266" s="273"/>
      <c r="H266" s="273"/>
      <c r="I266" s="273"/>
      <c r="J266" s="274" t="s">
        <v>352</v>
      </c>
      <c r="K266" s="275">
        <v>0.63700000000000001</v>
      </c>
      <c r="L266" s="276">
        <v>0</v>
      </c>
      <c r="M266" s="277"/>
      <c r="N266" s="278">
        <f>ROUND(L266*K266,2)</f>
        <v>0</v>
      </c>
      <c r="O266" s="230"/>
      <c r="P266" s="230"/>
      <c r="Q266" s="230"/>
      <c r="R266" s="50"/>
      <c r="T266" s="231" t="s">
        <v>22</v>
      </c>
      <c r="U266" s="58" t="s">
        <v>42</v>
      </c>
      <c r="V266" s="49"/>
      <c r="W266" s="232">
        <f>V266*K266</f>
        <v>0</v>
      </c>
      <c r="X266" s="232">
        <v>0.001</v>
      </c>
      <c r="Y266" s="232">
        <f>X266*K266</f>
        <v>0.00063699999999999998</v>
      </c>
      <c r="Z266" s="232">
        <v>0</v>
      </c>
      <c r="AA266" s="233">
        <f>Z266*K266</f>
        <v>0</v>
      </c>
      <c r="AR266" s="24" t="s">
        <v>153</v>
      </c>
      <c r="AT266" s="24" t="s">
        <v>349</v>
      </c>
      <c r="AU266" s="24" t="s">
        <v>277</v>
      </c>
      <c r="AY266" s="24" t="s">
        <v>272</v>
      </c>
      <c r="BE266" s="144">
        <f>IF(U266="základní",N266,0)</f>
        <v>0</v>
      </c>
      <c r="BF266" s="144">
        <f>IF(U266="snížená",N266,0)</f>
        <v>0</v>
      </c>
      <c r="BG266" s="144">
        <f>IF(U266="zákl. přenesená",N266,0)</f>
        <v>0</v>
      </c>
      <c r="BH266" s="144">
        <f>IF(U266="sníž. přenesená",N266,0)</f>
        <v>0</v>
      </c>
      <c r="BI266" s="144">
        <f>IF(U266="nulová",N266,0)</f>
        <v>0</v>
      </c>
      <c r="BJ266" s="24" t="s">
        <v>85</v>
      </c>
      <c r="BK266" s="144">
        <f>ROUND(L266*K266,2)</f>
        <v>0</v>
      </c>
      <c r="BL266" s="24" t="s">
        <v>276</v>
      </c>
      <c r="BM266" s="24" t="s">
        <v>353</v>
      </c>
    </row>
    <row r="267" s="10" customFormat="1" ht="16.5" customHeight="1">
      <c r="B267" s="234"/>
      <c r="C267" s="235"/>
      <c r="D267" s="235"/>
      <c r="E267" s="236" t="s">
        <v>22</v>
      </c>
      <c r="F267" s="237" t="s">
        <v>354</v>
      </c>
      <c r="G267" s="238"/>
      <c r="H267" s="238"/>
      <c r="I267" s="238"/>
      <c r="J267" s="235"/>
      <c r="K267" s="236" t="s">
        <v>22</v>
      </c>
      <c r="L267" s="235"/>
      <c r="M267" s="235"/>
      <c r="N267" s="235"/>
      <c r="O267" s="235"/>
      <c r="P267" s="235"/>
      <c r="Q267" s="235"/>
      <c r="R267" s="239"/>
      <c r="T267" s="240"/>
      <c r="U267" s="235"/>
      <c r="V267" s="235"/>
      <c r="W267" s="235"/>
      <c r="X267" s="235"/>
      <c r="Y267" s="235"/>
      <c r="Z267" s="235"/>
      <c r="AA267" s="241"/>
      <c r="AT267" s="242" t="s">
        <v>280</v>
      </c>
      <c r="AU267" s="242" t="s">
        <v>277</v>
      </c>
      <c r="AV267" s="10" t="s">
        <v>85</v>
      </c>
      <c r="AW267" s="10" t="s">
        <v>35</v>
      </c>
      <c r="AX267" s="10" t="s">
        <v>77</v>
      </c>
      <c r="AY267" s="242" t="s">
        <v>272</v>
      </c>
    </row>
    <row r="268" s="10" customFormat="1" ht="16.5" customHeight="1">
      <c r="B268" s="234"/>
      <c r="C268" s="235"/>
      <c r="D268" s="235"/>
      <c r="E268" s="236" t="s">
        <v>22</v>
      </c>
      <c r="F268" s="252" t="s">
        <v>355</v>
      </c>
      <c r="G268" s="235"/>
      <c r="H268" s="235"/>
      <c r="I268" s="235"/>
      <c r="J268" s="235"/>
      <c r="K268" s="236" t="s">
        <v>22</v>
      </c>
      <c r="L268" s="235"/>
      <c r="M268" s="235"/>
      <c r="N268" s="235"/>
      <c r="O268" s="235"/>
      <c r="P268" s="235"/>
      <c r="Q268" s="235"/>
      <c r="R268" s="239"/>
      <c r="T268" s="240"/>
      <c r="U268" s="235"/>
      <c r="V268" s="235"/>
      <c r="W268" s="235"/>
      <c r="X268" s="235"/>
      <c r="Y268" s="235"/>
      <c r="Z268" s="235"/>
      <c r="AA268" s="241"/>
      <c r="AT268" s="242" t="s">
        <v>280</v>
      </c>
      <c r="AU268" s="242" t="s">
        <v>277</v>
      </c>
      <c r="AV268" s="10" t="s">
        <v>85</v>
      </c>
      <c r="AW268" s="10" t="s">
        <v>35</v>
      </c>
      <c r="AX268" s="10" t="s">
        <v>77</v>
      </c>
      <c r="AY268" s="242" t="s">
        <v>272</v>
      </c>
    </row>
    <row r="269" s="11" customFormat="1" ht="16.5" customHeight="1">
      <c r="B269" s="243"/>
      <c r="C269" s="244"/>
      <c r="D269" s="244"/>
      <c r="E269" s="245" t="s">
        <v>22</v>
      </c>
      <c r="F269" s="246" t="s">
        <v>22</v>
      </c>
      <c r="G269" s="244"/>
      <c r="H269" s="244"/>
      <c r="I269" s="244"/>
      <c r="J269" s="244"/>
      <c r="K269" s="247">
        <v>0</v>
      </c>
      <c r="L269" s="244"/>
      <c r="M269" s="244"/>
      <c r="N269" s="244"/>
      <c r="O269" s="244"/>
      <c r="P269" s="244"/>
      <c r="Q269" s="244"/>
      <c r="R269" s="248"/>
      <c r="T269" s="249"/>
      <c r="U269" s="244"/>
      <c r="V269" s="244"/>
      <c r="W269" s="244"/>
      <c r="X269" s="244"/>
      <c r="Y269" s="244"/>
      <c r="Z269" s="244"/>
      <c r="AA269" s="250"/>
      <c r="AT269" s="251" t="s">
        <v>280</v>
      </c>
      <c r="AU269" s="251" t="s">
        <v>277</v>
      </c>
      <c r="AV269" s="11" t="s">
        <v>126</v>
      </c>
      <c r="AW269" s="11" t="s">
        <v>6</v>
      </c>
      <c r="AX269" s="11" t="s">
        <v>77</v>
      </c>
      <c r="AY269" s="251" t="s">
        <v>272</v>
      </c>
    </row>
    <row r="270" s="10" customFormat="1" ht="16.5" customHeight="1">
      <c r="B270" s="234"/>
      <c r="C270" s="235"/>
      <c r="D270" s="235"/>
      <c r="E270" s="236" t="s">
        <v>22</v>
      </c>
      <c r="F270" s="252" t="s">
        <v>347</v>
      </c>
      <c r="G270" s="235"/>
      <c r="H270" s="235"/>
      <c r="I270" s="235"/>
      <c r="J270" s="235"/>
      <c r="K270" s="236" t="s">
        <v>22</v>
      </c>
      <c r="L270" s="235"/>
      <c r="M270" s="235"/>
      <c r="N270" s="235"/>
      <c r="O270" s="235"/>
      <c r="P270" s="235"/>
      <c r="Q270" s="235"/>
      <c r="R270" s="239"/>
      <c r="T270" s="240"/>
      <c r="U270" s="235"/>
      <c r="V270" s="235"/>
      <c r="W270" s="235"/>
      <c r="X270" s="235"/>
      <c r="Y270" s="235"/>
      <c r="Z270" s="235"/>
      <c r="AA270" s="241"/>
      <c r="AT270" s="242" t="s">
        <v>280</v>
      </c>
      <c r="AU270" s="242" t="s">
        <v>277</v>
      </c>
      <c r="AV270" s="10" t="s">
        <v>85</v>
      </c>
      <c r="AW270" s="10" t="s">
        <v>35</v>
      </c>
      <c r="AX270" s="10" t="s">
        <v>77</v>
      </c>
      <c r="AY270" s="242" t="s">
        <v>272</v>
      </c>
    </row>
    <row r="271" s="11" customFormat="1" ht="16.5" customHeight="1">
      <c r="B271" s="243"/>
      <c r="C271" s="244"/>
      <c r="D271" s="244"/>
      <c r="E271" s="245" t="s">
        <v>22</v>
      </c>
      <c r="F271" s="246" t="s">
        <v>356</v>
      </c>
      <c r="G271" s="244"/>
      <c r="H271" s="244"/>
      <c r="I271" s="244"/>
      <c r="J271" s="244"/>
      <c r="K271" s="247">
        <v>0.63700000000000001</v>
      </c>
      <c r="L271" s="244"/>
      <c r="M271" s="244"/>
      <c r="N271" s="244"/>
      <c r="O271" s="244"/>
      <c r="P271" s="244"/>
      <c r="Q271" s="244"/>
      <c r="R271" s="248"/>
      <c r="T271" s="249"/>
      <c r="U271" s="244"/>
      <c r="V271" s="244"/>
      <c r="W271" s="244"/>
      <c r="X271" s="244"/>
      <c r="Y271" s="244"/>
      <c r="Z271" s="244"/>
      <c r="AA271" s="250"/>
      <c r="AT271" s="251" t="s">
        <v>280</v>
      </c>
      <c r="AU271" s="251" t="s">
        <v>277</v>
      </c>
      <c r="AV271" s="11" t="s">
        <v>126</v>
      </c>
      <c r="AW271" s="11" t="s">
        <v>35</v>
      </c>
      <c r="AX271" s="11" t="s">
        <v>77</v>
      </c>
      <c r="AY271" s="251" t="s">
        <v>272</v>
      </c>
    </row>
    <row r="272" s="12" customFormat="1" ht="16.5" customHeight="1">
      <c r="B272" s="253"/>
      <c r="C272" s="254"/>
      <c r="D272" s="254"/>
      <c r="E272" s="255" t="s">
        <v>22</v>
      </c>
      <c r="F272" s="256" t="s">
        <v>284</v>
      </c>
      <c r="G272" s="254"/>
      <c r="H272" s="254"/>
      <c r="I272" s="254"/>
      <c r="J272" s="254"/>
      <c r="K272" s="257">
        <v>0.63700000000000001</v>
      </c>
      <c r="L272" s="254"/>
      <c r="M272" s="254"/>
      <c r="N272" s="254"/>
      <c r="O272" s="254"/>
      <c r="P272" s="254"/>
      <c r="Q272" s="254"/>
      <c r="R272" s="258"/>
      <c r="T272" s="259"/>
      <c r="U272" s="254"/>
      <c r="V272" s="254"/>
      <c r="W272" s="254"/>
      <c r="X272" s="254"/>
      <c r="Y272" s="254"/>
      <c r="Z272" s="254"/>
      <c r="AA272" s="260"/>
      <c r="AT272" s="261" t="s">
        <v>280</v>
      </c>
      <c r="AU272" s="261" t="s">
        <v>277</v>
      </c>
      <c r="AV272" s="12" t="s">
        <v>277</v>
      </c>
      <c r="AW272" s="12" t="s">
        <v>35</v>
      </c>
      <c r="AX272" s="12" t="s">
        <v>77</v>
      </c>
      <c r="AY272" s="261" t="s">
        <v>272</v>
      </c>
    </row>
    <row r="273" s="13" customFormat="1" ht="16.5" customHeight="1">
      <c r="B273" s="262"/>
      <c r="C273" s="263"/>
      <c r="D273" s="263"/>
      <c r="E273" s="264" t="s">
        <v>22</v>
      </c>
      <c r="F273" s="265" t="s">
        <v>285</v>
      </c>
      <c r="G273" s="263"/>
      <c r="H273" s="263"/>
      <c r="I273" s="263"/>
      <c r="J273" s="263"/>
      <c r="K273" s="266">
        <v>0.63700000000000001</v>
      </c>
      <c r="L273" s="263"/>
      <c r="M273" s="263"/>
      <c r="N273" s="263"/>
      <c r="O273" s="263"/>
      <c r="P273" s="263"/>
      <c r="Q273" s="263"/>
      <c r="R273" s="267"/>
      <c r="T273" s="268"/>
      <c r="U273" s="263"/>
      <c r="V273" s="263"/>
      <c r="W273" s="263"/>
      <c r="X273" s="263"/>
      <c r="Y273" s="263"/>
      <c r="Z273" s="263"/>
      <c r="AA273" s="269"/>
      <c r="AT273" s="270" t="s">
        <v>280</v>
      </c>
      <c r="AU273" s="270" t="s">
        <v>277</v>
      </c>
      <c r="AV273" s="13" t="s">
        <v>276</v>
      </c>
      <c r="AW273" s="13" t="s">
        <v>35</v>
      </c>
      <c r="AX273" s="13" t="s">
        <v>85</v>
      </c>
      <c r="AY273" s="270" t="s">
        <v>272</v>
      </c>
    </row>
    <row r="274" s="9" customFormat="1" ht="29.88" customHeight="1">
      <c r="B274" s="208"/>
      <c r="C274" s="209"/>
      <c r="D274" s="219" t="s">
        <v>216</v>
      </c>
      <c r="E274" s="219"/>
      <c r="F274" s="219"/>
      <c r="G274" s="219"/>
      <c r="H274" s="219"/>
      <c r="I274" s="219"/>
      <c r="J274" s="219"/>
      <c r="K274" s="219"/>
      <c r="L274" s="219"/>
      <c r="M274" s="219"/>
      <c r="N274" s="220">
        <f>BK274</f>
        <v>0</v>
      </c>
      <c r="O274" s="140"/>
      <c r="P274" s="140"/>
      <c r="Q274" s="140"/>
      <c r="R274" s="212"/>
      <c r="T274" s="213"/>
      <c r="U274" s="209"/>
      <c r="V274" s="209"/>
      <c r="W274" s="214">
        <f>W275</f>
        <v>0</v>
      </c>
      <c r="X274" s="209"/>
      <c r="Y274" s="214">
        <f>Y275</f>
        <v>4.3029823800000004</v>
      </c>
      <c r="Z274" s="209"/>
      <c r="AA274" s="215">
        <f>AA275</f>
        <v>0</v>
      </c>
      <c r="AR274" s="216" t="s">
        <v>85</v>
      </c>
      <c r="AT274" s="217" t="s">
        <v>76</v>
      </c>
      <c r="AU274" s="217" t="s">
        <v>85</v>
      </c>
      <c r="AY274" s="216" t="s">
        <v>272</v>
      </c>
      <c r="BK274" s="218">
        <f>BK275</f>
        <v>0</v>
      </c>
    </row>
    <row r="275" s="9" customFormat="1" ht="14.88" customHeight="1">
      <c r="B275" s="208"/>
      <c r="C275" s="209"/>
      <c r="D275" s="219" t="s">
        <v>217</v>
      </c>
      <c r="E275" s="219"/>
      <c r="F275" s="219"/>
      <c r="G275" s="219"/>
      <c r="H275" s="219"/>
      <c r="I275" s="219"/>
      <c r="J275" s="219"/>
      <c r="K275" s="219"/>
      <c r="L275" s="219"/>
      <c r="M275" s="219"/>
      <c r="N275" s="221">
        <f>BK275</f>
        <v>0</v>
      </c>
      <c r="O275" s="222"/>
      <c r="P275" s="222"/>
      <c r="Q275" s="222"/>
      <c r="R275" s="212"/>
      <c r="T275" s="213"/>
      <c r="U275" s="209"/>
      <c r="V275" s="209"/>
      <c r="W275" s="214">
        <f>SUM(W276:W311)</f>
        <v>0</v>
      </c>
      <c r="X275" s="209"/>
      <c r="Y275" s="214">
        <f>SUM(Y276:Y311)</f>
        <v>4.3029823800000004</v>
      </c>
      <c r="Z275" s="209"/>
      <c r="AA275" s="215">
        <f>SUM(AA276:AA311)</f>
        <v>0</v>
      </c>
      <c r="AR275" s="216" t="s">
        <v>85</v>
      </c>
      <c r="AT275" s="217" t="s">
        <v>76</v>
      </c>
      <c r="AU275" s="217" t="s">
        <v>126</v>
      </c>
      <c r="AY275" s="216" t="s">
        <v>272</v>
      </c>
      <c r="BK275" s="218">
        <f>SUM(BK276:BK311)</f>
        <v>0</v>
      </c>
    </row>
    <row r="276" s="1" customFormat="1" ht="38.25" customHeight="1">
      <c r="B276" s="48"/>
      <c r="C276" s="223" t="s">
        <v>357</v>
      </c>
      <c r="D276" s="223" t="s">
        <v>273</v>
      </c>
      <c r="E276" s="224" t="s">
        <v>358</v>
      </c>
      <c r="F276" s="225" t="s">
        <v>359</v>
      </c>
      <c r="G276" s="225"/>
      <c r="H276" s="225"/>
      <c r="I276" s="225"/>
      <c r="J276" s="226" t="s">
        <v>124</v>
      </c>
      <c r="K276" s="227">
        <v>1.6220000000000001</v>
      </c>
      <c r="L276" s="228">
        <v>0</v>
      </c>
      <c r="M276" s="229"/>
      <c r="N276" s="230">
        <f>ROUND(L276*K276,2)</f>
        <v>0</v>
      </c>
      <c r="O276" s="230"/>
      <c r="P276" s="230"/>
      <c r="Q276" s="230"/>
      <c r="R276" s="50"/>
      <c r="T276" s="231" t="s">
        <v>22</v>
      </c>
      <c r="U276" s="58" t="s">
        <v>42</v>
      </c>
      <c r="V276" s="49"/>
      <c r="W276" s="232">
        <f>V276*K276</f>
        <v>0</v>
      </c>
      <c r="X276" s="232">
        <v>2.45329</v>
      </c>
      <c r="Y276" s="232">
        <f>X276*K276</f>
        <v>3.9792363800000001</v>
      </c>
      <c r="Z276" s="232">
        <v>0</v>
      </c>
      <c r="AA276" s="233">
        <f>Z276*K276</f>
        <v>0</v>
      </c>
      <c r="AR276" s="24" t="s">
        <v>276</v>
      </c>
      <c r="AT276" s="24" t="s">
        <v>273</v>
      </c>
      <c r="AU276" s="24" t="s">
        <v>277</v>
      </c>
      <c r="AY276" s="24" t="s">
        <v>272</v>
      </c>
      <c r="BE276" s="144">
        <f>IF(U276="základní",N276,0)</f>
        <v>0</v>
      </c>
      <c r="BF276" s="144">
        <f>IF(U276="snížená",N276,0)</f>
        <v>0</v>
      </c>
      <c r="BG276" s="144">
        <f>IF(U276="zákl. přenesená",N276,0)</f>
        <v>0</v>
      </c>
      <c r="BH276" s="144">
        <f>IF(U276="sníž. přenesená",N276,0)</f>
        <v>0</v>
      </c>
      <c r="BI276" s="144">
        <f>IF(U276="nulová",N276,0)</f>
        <v>0</v>
      </c>
      <c r="BJ276" s="24" t="s">
        <v>85</v>
      </c>
      <c r="BK276" s="144">
        <f>ROUND(L276*K276,2)</f>
        <v>0</v>
      </c>
      <c r="BL276" s="24" t="s">
        <v>276</v>
      </c>
      <c r="BM276" s="24" t="s">
        <v>360</v>
      </c>
    </row>
    <row r="277" s="10" customFormat="1" ht="16.5" customHeight="1">
      <c r="B277" s="234"/>
      <c r="C277" s="235"/>
      <c r="D277" s="235"/>
      <c r="E277" s="236" t="s">
        <v>22</v>
      </c>
      <c r="F277" s="237" t="s">
        <v>361</v>
      </c>
      <c r="G277" s="238"/>
      <c r="H277" s="238"/>
      <c r="I277" s="238"/>
      <c r="J277" s="235"/>
      <c r="K277" s="236" t="s">
        <v>22</v>
      </c>
      <c r="L277" s="235"/>
      <c r="M277" s="235"/>
      <c r="N277" s="235"/>
      <c r="O277" s="235"/>
      <c r="P277" s="235"/>
      <c r="Q277" s="235"/>
      <c r="R277" s="239"/>
      <c r="T277" s="240"/>
      <c r="U277" s="235"/>
      <c r="V277" s="235"/>
      <c r="W277" s="235"/>
      <c r="X277" s="235"/>
      <c r="Y277" s="235"/>
      <c r="Z277" s="235"/>
      <c r="AA277" s="241"/>
      <c r="AT277" s="242" t="s">
        <v>280</v>
      </c>
      <c r="AU277" s="242" t="s">
        <v>277</v>
      </c>
      <c r="AV277" s="10" t="s">
        <v>85</v>
      </c>
      <c r="AW277" s="10" t="s">
        <v>35</v>
      </c>
      <c r="AX277" s="10" t="s">
        <v>77</v>
      </c>
      <c r="AY277" s="242" t="s">
        <v>272</v>
      </c>
    </row>
    <row r="278" s="11" customFormat="1" ht="16.5" customHeight="1">
      <c r="B278" s="243"/>
      <c r="C278" s="244"/>
      <c r="D278" s="244"/>
      <c r="E278" s="245" t="s">
        <v>22</v>
      </c>
      <c r="F278" s="246" t="s">
        <v>22</v>
      </c>
      <c r="G278" s="244"/>
      <c r="H278" s="244"/>
      <c r="I278" s="244"/>
      <c r="J278" s="244"/>
      <c r="K278" s="247">
        <v>0</v>
      </c>
      <c r="L278" s="244"/>
      <c r="M278" s="244"/>
      <c r="N278" s="244"/>
      <c r="O278" s="244"/>
      <c r="P278" s="244"/>
      <c r="Q278" s="244"/>
      <c r="R278" s="248"/>
      <c r="T278" s="249"/>
      <c r="U278" s="244"/>
      <c r="V278" s="244"/>
      <c r="W278" s="244"/>
      <c r="X278" s="244"/>
      <c r="Y278" s="244"/>
      <c r="Z278" s="244"/>
      <c r="AA278" s="250"/>
      <c r="AT278" s="251" t="s">
        <v>280</v>
      </c>
      <c r="AU278" s="251" t="s">
        <v>277</v>
      </c>
      <c r="AV278" s="11" t="s">
        <v>126</v>
      </c>
      <c r="AW278" s="11" t="s">
        <v>6</v>
      </c>
      <c r="AX278" s="11" t="s">
        <v>77</v>
      </c>
      <c r="AY278" s="251" t="s">
        <v>272</v>
      </c>
    </row>
    <row r="279" s="10" customFormat="1" ht="16.5" customHeight="1">
      <c r="B279" s="234"/>
      <c r="C279" s="235"/>
      <c r="D279" s="235"/>
      <c r="E279" s="236" t="s">
        <v>22</v>
      </c>
      <c r="F279" s="252" t="s">
        <v>281</v>
      </c>
      <c r="G279" s="235"/>
      <c r="H279" s="235"/>
      <c r="I279" s="235"/>
      <c r="J279" s="235"/>
      <c r="K279" s="236" t="s">
        <v>22</v>
      </c>
      <c r="L279" s="235"/>
      <c r="M279" s="235"/>
      <c r="N279" s="235"/>
      <c r="O279" s="235"/>
      <c r="P279" s="235"/>
      <c r="Q279" s="235"/>
      <c r="R279" s="239"/>
      <c r="T279" s="240"/>
      <c r="U279" s="235"/>
      <c r="V279" s="235"/>
      <c r="W279" s="235"/>
      <c r="X279" s="235"/>
      <c r="Y279" s="235"/>
      <c r="Z279" s="235"/>
      <c r="AA279" s="241"/>
      <c r="AT279" s="242" t="s">
        <v>280</v>
      </c>
      <c r="AU279" s="242" t="s">
        <v>277</v>
      </c>
      <c r="AV279" s="10" t="s">
        <v>85</v>
      </c>
      <c r="AW279" s="10" t="s">
        <v>35</v>
      </c>
      <c r="AX279" s="10" t="s">
        <v>77</v>
      </c>
      <c r="AY279" s="242" t="s">
        <v>272</v>
      </c>
    </row>
    <row r="280" s="10" customFormat="1" ht="16.5" customHeight="1">
      <c r="B280" s="234"/>
      <c r="C280" s="235"/>
      <c r="D280" s="235"/>
      <c r="E280" s="236" t="s">
        <v>22</v>
      </c>
      <c r="F280" s="252" t="s">
        <v>362</v>
      </c>
      <c r="G280" s="235"/>
      <c r="H280" s="235"/>
      <c r="I280" s="235"/>
      <c r="J280" s="235"/>
      <c r="K280" s="236" t="s">
        <v>22</v>
      </c>
      <c r="L280" s="235"/>
      <c r="M280" s="235"/>
      <c r="N280" s="235"/>
      <c r="O280" s="235"/>
      <c r="P280" s="235"/>
      <c r="Q280" s="235"/>
      <c r="R280" s="239"/>
      <c r="T280" s="240"/>
      <c r="U280" s="235"/>
      <c r="V280" s="235"/>
      <c r="W280" s="235"/>
      <c r="X280" s="235"/>
      <c r="Y280" s="235"/>
      <c r="Z280" s="235"/>
      <c r="AA280" s="241"/>
      <c r="AT280" s="242" t="s">
        <v>280</v>
      </c>
      <c r="AU280" s="242" t="s">
        <v>277</v>
      </c>
      <c r="AV280" s="10" t="s">
        <v>85</v>
      </c>
      <c r="AW280" s="10" t="s">
        <v>35</v>
      </c>
      <c r="AX280" s="10" t="s">
        <v>77</v>
      </c>
      <c r="AY280" s="242" t="s">
        <v>272</v>
      </c>
    </row>
    <row r="281" s="11" customFormat="1" ht="16.5" customHeight="1">
      <c r="B281" s="243"/>
      <c r="C281" s="244"/>
      <c r="D281" s="244"/>
      <c r="E281" s="245" t="s">
        <v>22</v>
      </c>
      <c r="F281" s="246" t="s">
        <v>363</v>
      </c>
      <c r="G281" s="244"/>
      <c r="H281" s="244"/>
      <c r="I281" s="244"/>
      <c r="J281" s="244"/>
      <c r="K281" s="247">
        <v>1.6220000000000001</v>
      </c>
      <c r="L281" s="244"/>
      <c r="M281" s="244"/>
      <c r="N281" s="244"/>
      <c r="O281" s="244"/>
      <c r="P281" s="244"/>
      <c r="Q281" s="244"/>
      <c r="R281" s="248"/>
      <c r="T281" s="249"/>
      <c r="U281" s="244"/>
      <c r="V281" s="244"/>
      <c r="W281" s="244"/>
      <c r="X281" s="244"/>
      <c r="Y281" s="244"/>
      <c r="Z281" s="244"/>
      <c r="AA281" s="250"/>
      <c r="AT281" s="251" t="s">
        <v>280</v>
      </c>
      <c r="AU281" s="251" t="s">
        <v>277</v>
      </c>
      <c r="AV281" s="11" t="s">
        <v>126</v>
      </c>
      <c r="AW281" s="11" t="s">
        <v>35</v>
      </c>
      <c r="AX281" s="11" t="s">
        <v>77</v>
      </c>
      <c r="AY281" s="251" t="s">
        <v>272</v>
      </c>
    </row>
    <row r="282" s="12" customFormat="1" ht="16.5" customHeight="1">
      <c r="B282" s="253"/>
      <c r="C282" s="254"/>
      <c r="D282" s="254"/>
      <c r="E282" s="255" t="s">
        <v>22</v>
      </c>
      <c r="F282" s="256" t="s">
        <v>284</v>
      </c>
      <c r="G282" s="254"/>
      <c r="H282" s="254"/>
      <c r="I282" s="254"/>
      <c r="J282" s="254"/>
      <c r="K282" s="257">
        <v>1.6220000000000001</v>
      </c>
      <c r="L282" s="254"/>
      <c r="M282" s="254"/>
      <c r="N282" s="254"/>
      <c r="O282" s="254"/>
      <c r="P282" s="254"/>
      <c r="Q282" s="254"/>
      <c r="R282" s="258"/>
      <c r="T282" s="259"/>
      <c r="U282" s="254"/>
      <c r="V282" s="254"/>
      <c r="W282" s="254"/>
      <c r="X282" s="254"/>
      <c r="Y282" s="254"/>
      <c r="Z282" s="254"/>
      <c r="AA282" s="260"/>
      <c r="AT282" s="261" t="s">
        <v>280</v>
      </c>
      <c r="AU282" s="261" t="s">
        <v>277</v>
      </c>
      <c r="AV282" s="12" t="s">
        <v>277</v>
      </c>
      <c r="AW282" s="12" t="s">
        <v>35</v>
      </c>
      <c r="AX282" s="12" t="s">
        <v>77</v>
      </c>
      <c r="AY282" s="261" t="s">
        <v>272</v>
      </c>
    </row>
    <row r="283" s="13" customFormat="1" ht="16.5" customHeight="1">
      <c r="B283" s="262"/>
      <c r="C283" s="263"/>
      <c r="D283" s="263"/>
      <c r="E283" s="264" t="s">
        <v>22</v>
      </c>
      <c r="F283" s="265" t="s">
        <v>285</v>
      </c>
      <c r="G283" s="263"/>
      <c r="H283" s="263"/>
      <c r="I283" s="263"/>
      <c r="J283" s="263"/>
      <c r="K283" s="266">
        <v>1.6220000000000001</v>
      </c>
      <c r="L283" s="263"/>
      <c r="M283" s="263"/>
      <c r="N283" s="263"/>
      <c r="O283" s="263"/>
      <c r="P283" s="263"/>
      <c r="Q283" s="263"/>
      <c r="R283" s="267"/>
      <c r="T283" s="268"/>
      <c r="U283" s="263"/>
      <c r="V283" s="263"/>
      <c r="W283" s="263"/>
      <c r="X283" s="263"/>
      <c r="Y283" s="263"/>
      <c r="Z283" s="263"/>
      <c r="AA283" s="269"/>
      <c r="AT283" s="270" t="s">
        <v>280</v>
      </c>
      <c r="AU283" s="270" t="s">
        <v>277</v>
      </c>
      <c r="AV283" s="13" t="s">
        <v>276</v>
      </c>
      <c r="AW283" s="13" t="s">
        <v>35</v>
      </c>
      <c r="AX283" s="13" t="s">
        <v>85</v>
      </c>
      <c r="AY283" s="270" t="s">
        <v>272</v>
      </c>
    </row>
    <row r="284" s="1" customFormat="1" ht="63.75" customHeight="1">
      <c r="B284" s="48"/>
      <c r="C284" s="223" t="s">
        <v>11</v>
      </c>
      <c r="D284" s="223" t="s">
        <v>273</v>
      </c>
      <c r="E284" s="224" t="s">
        <v>364</v>
      </c>
      <c r="F284" s="225" t="s">
        <v>365</v>
      </c>
      <c r="G284" s="225"/>
      <c r="H284" s="225"/>
      <c r="I284" s="225"/>
      <c r="J284" s="226" t="s">
        <v>334</v>
      </c>
      <c r="K284" s="227">
        <v>7.5999999999999996</v>
      </c>
      <c r="L284" s="228">
        <v>0</v>
      </c>
      <c r="M284" s="229"/>
      <c r="N284" s="230">
        <f>ROUND(L284*K284,2)</f>
        <v>0</v>
      </c>
      <c r="O284" s="230"/>
      <c r="P284" s="230"/>
      <c r="Q284" s="230"/>
      <c r="R284" s="50"/>
      <c r="T284" s="231" t="s">
        <v>22</v>
      </c>
      <c r="U284" s="58" t="s">
        <v>42</v>
      </c>
      <c r="V284" s="49"/>
      <c r="W284" s="232">
        <f>V284*K284</f>
        <v>0</v>
      </c>
      <c r="X284" s="232">
        <v>0.0010300000000000001</v>
      </c>
      <c r="Y284" s="232">
        <f>X284*K284</f>
        <v>0.0078279999999999999</v>
      </c>
      <c r="Z284" s="232">
        <v>0</v>
      </c>
      <c r="AA284" s="233">
        <f>Z284*K284</f>
        <v>0</v>
      </c>
      <c r="AR284" s="24" t="s">
        <v>276</v>
      </c>
      <c r="AT284" s="24" t="s">
        <v>273</v>
      </c>
      <c r="AU284" s="24" t="s">
        <v>277</v>
      </c>
      <c r="AY284" s="24" t="s">
        <v>272</v>
      </c>
      <c r="BE284" s="144">
        <f>IF(U284="základní",N284,0)</f>
        <v>0</v>
      </c>
      <c r="BF284" s="144">
        <f>IF(U284="snížená",N284,0)</f>
        <v>0</v>
      </c>
      <c r="BG284" s="144">
        <f>IF(U284="zákl. přenesená",N284,0)</f>
        <v>0</v>
      </c>
      <c r="BH284" s="144">
        <f>IF(U284="sníž. přenesená",N284,0)</f>
        <v>0</v>
      </c>
      <c r="BI284" s="144">
        <f>IF(U284="nulová",N284,0)</f>
        <v>0</v>
      </c>
      <c r="BJ284" s="24" t="s">
        <v>85</v>
      </c>
      <c r="BK284" s="144">
        <f>ROUND(L284*K284,2)</f>
        <v>0</v>
      </c>
      <c r="BL284" s="24" t="s">
        <v>276</v>
      </c>
      <c r="BM284" s="24" t="s">
        <v>366</v>
      </c>
    </row>
    <row r="285" s="10" customFormat="1" ht="16.5" customHeight="1">
      <c r="B285" s="234"/>
      <c r="C285" s="235"/>
      <c r="D285" s="235"/>
      <c r="E285" s="236" t="s">
        <v>22</v>
      </c>
      <c r="F285" s="237" t="s">
        <v>367</v>
      </c>
      <c r="G285" s="238"/>
      <c r="H285" s="238"/>
      <c r="I285" s="238"/>
      <c r="J285" s="235"/>
      <c r="K285" s="236" t="s">
        <v>22</v>
      </c>
      <c r="L285" s="235"/>
      <c r="M285" s="235"/>
      <c r="N285" s="235"/>
      <c r="O285" s="235"/>
      <c r="P285" s="235"/>
      <c r="Q285" s="235"/>
      <c r="R285" s="239"/>
      <c r="T285" s="240"/>
      <c r="U285" s="235"/>
      <c r="V285" s="235"/>
      <c r="W285" s="235"/>
      <c r="X285" s="235"/>
      <c r="Y285" s="235"/>
      <c r="Z285" s="235"/>
      <c r="AA285" s="241"/>
      <c r="AT285" s="242" t="s">
        <v>280</v>
      </c>
      <c r="AU285" s="242" t="s">
        <v>277</v>
      </c>
      <c r="AV285" s="10" t="s">
        <v>85</v>
      </c>
      <c r="AW285" s="10" t="s">
        <v>35</v>
      </c>
      <c r="AX285" s="10" t="s">
        <v>77</v>
      </c>
      <c r="AY285" s="242" t="s">
        <v>272</v>
      </c>
    </row>
    <row r="286" s="11" customFormat="1" ht="16.5" customHeight="1">
      <c r="B286" s="243"/>
      <c r="C286" s="244"/>
      <c r="D286" s="244"/>
      <c r="E286" s="245" t="s">
        <v>22</v>
      </c>
      <c r="F286" s="246" t="s">
        <v>22</v>
      </c>
      <c r="G286" s="244"/>
      <c r="H286" s="244"/>
      <c r="I286" s="244"/>
      <c r="J286" s="244"/>
      <c r="K286" s="247">
        <v>0</v>
      </c>
      <c r="L286" s="244"/>
      <c r="M286" s="244"/>
      <c r="N286" s="244"/>
      <c r="O286" s="244"/>
      <c r="P286" s="244"/>
      <c r="Q286" s="244"/>
      <c r="R286" s="248"/>
      <c r="T286" s="249"/>
      <c r="U286" s="244"/>
      <c r="V286" s="244"/>
      <c r="W286" s="244"/>
      <c r="X286" s="244"/>
      <c r="Y286" s="244"/>
      <c r="Z286" s="244"/>
      <c r="AA286" s="250"/>
      <c r="AT286" s="251" t="s">
        <v>280</v>
      </c>
      <c r="AU286" s="251" t="s">
        <v>277</v>
      </c>
      <c r="AV286" s="11" t="s">
        <v>126</v>
      </c>
      <c r="AW286" s="11" t="s">
        <v>6</v>
      </c>
      <c r="AX286" s="11" t="s">
        <v>77</v>
      </c>
      <c r="AY286" s="251" t="s">
        <v>272</v>
      </c>
    </row>
    <row r="287" s="10" customFormat="1" ht="16.5" customHeight="1">
      <c r="B287" s="234"/>
      <c r="C287" s="235"/>
      <c r="D287" s="235"/>
      <c r="E287" s="236" t="s">
        <v>22</v>
      </c>
      <c r="F287" s="252" t="s">
        <v>281</v>
      </c>
      <c r="G287" s="235"/>
      <c r="H287" s="235"/>
      <c r="I287" s="235"/>
      <c r="J287" s="235"/>
      <c r="K287" s="236" t="s">
        <v>22</v>
      </c>
      <c r="L287" s="235"/>
      <c r="M287" s="235"/>
      <c r="N287" s="235"/>
      <c r="O287" s="235"/>
      <c r="P287" s="235"/>
      <c r="Q287" s="235"/>
      <c r="R287" s="239"/>
      <c r="T287" s="240"/>
      <c r="U287" s="235"/>
      <c r="V287" s="235"/>
      <c r="W287" s="235"/>
      <c r="X287" s="235"/>
      <c r="Y287" s="235"/>
      <c r="Z287" s="235"/>
      <c r="AA287" s="241"/>
      <c r="AT287" s="242" t="s">
        <v>280</v>
      </c>
      <c r="AU287" s="242" t="s">
        <v>277</v>
      </c>
      <c r="AV287" s="10" t="s">
        <v>85</v>
      </c>
      <c r="AW287" s="10" t="s">
        <v>35</v>
      </c>
      <c r="AX287" s="10" t="s">
        <v>77</v>
      </c>
      <c r="AY287" s="242" t="s">
        <v>272</v>
      </c>
    </row>
    <row r="288" s="10" customFormat="1" ht="16.5" customHeight="1">
      <c r="B288" s="234"/>
      <c r="C288" s="235"/>
      <c r="D288" s="235"/>
      <c r="E288" s="236" t="s">
        <v>22</v>
      </c>
      <c r="F288" s="252" t="s">
        <v>362</v>
      </c>
      <c r="G288" s="235"/>
      <c r="H288" s="235"/>
      <c r="I288" s="235"/>
      <c r="J288" s="235"/>
      <c r="K288" s="236" t="s">
        <v>22</v>
      </c>
      <c r="L288" s="235"/>
      <c r="M288" s="235"/>
      <c r="N288" s="235"/>
      <c r="O288" s="235"/>
      <c r="P288" s="235"/>
      <c r="Q288" s="235"/>
      <c r="R288" s="239"/>
      <c r="T288" s="240"/>
      <c r="U288" s="235"/>
      <c r="V288" s="235"/>
      <c r="W288" s="235"/>
      <c r="X288" s="235"/>
      <c r="Y288" s="235"/>
      <c r="Z288" s="235"/>
      <c r="AA288" s="241"/>
      <c r="AT288" s="242" t="s">
        <v>280</v>
      </c>
      <c r="AU288" s="242" t="s">
        <v>277</v>
      </c>
      <c r="AV288" s="10" t="s">
        <v>85</v>
      </c>
      <c r="AW288" s="10" t="s">
        <v>35</v>
      </c>
      <c r="AX288" s="10" t="s">
        <v>77</v>
      </c>
      <c r="AY288" s="242" t="s">
        <v>272</v>
      </c>
    </row>
    <row r="289" s="11" customFormat="1" ht="16.5" customHeight="1">
      <c r="B289" s="243"/>
      <c r="C289" s="244"/>
      <c r="D289" s="244"/>
      <c r="E289" s="245" t="s">
        <v>22</v>
      </c>
      <c r="F289" s="246" t="s">
        <v>368</v>
      </c>
      <c r="G289" s="244"/>
      <c r="H289" s="244"/>
      <c r="I289" s="244"/>
      <c r="J289" s="244"/>
      <c r="K289" s="247">
        <v>7.5999999999999996</v>
      </c>
      <c r="L289" s="244"/>
      <c r="M289" s="244"/>
      <c r="N289" s="244"/>
      <c r="O289" s="244"/>
      <c r="P289" s="244"/>
      <c r="Q289" s="244"/>
      <c r="R289" s="248"/>
      <c r="T289" s="249"/>
      <c r="U289" s="244"/>
      <c r="V289" s="244"/>
      <c r="W289" s="244"/>
      <c r="X289" s="244"/>
      <c r="Y289" s="244"/>
      <c r="Z289" s="244"/>
      <c r="AA289" s="250"/>
      <c r="AT289" s="251" t="s">
        <v>280</v>
      </c>
      <c r="AU289" s="251" t="s">
        <v>277</v>
      </c>
      <c r="AV289" s="11" t="s">
        <v>126</v>
      </c>
      <c r="AW289" s="11" t="s">
        <v>35</v>
      </c>
      <c r="AX289" s="11" t="s">
        <v>77</v>
      </c>
      <c r="AY289" s="251" t="s">
        <v>272</v>
      </c>
    </row>
    <row r="290" s="12" customFormat="1" ht="16.5" customHeight="1">
      <c r="B290" s="253"/>
      <c r="C290" s="254"/>
      <c r="D290" s="254"/>
      <c r="E290" s="255" t="s">
        <v>22</v>
      </c>
      <c r="F290" s="256" t="s">
        <v>284</v>
      </c>
      <c r="G290" s="254"/>
      <c r="H290" s="254"/>
      <c r="I290" s="254"/>
      <c r="J290" s="254"/>
      <c r="K290" s="257">
        <v>7.5999999999999996</v>
      </c>
      <c r="L290" s="254"/>
      <c r="M290" s="254"/>
      <c r="N290" s="254"/>
      <c r="O290" s="254"/>
      <c r="P290" s="254"/>
      <c r="Q290" s="254"/>
      <c r="R290" s="258"/>
      <c r="T290" s="259"/>
      <c r="U290" s="254"/>
      <c r="V290" s="254"/>
      <c r="W290" s="254"/>
      <c r="X290" s="254"/>
      <c r="Y290" s="254"/>
      <c r="Z290" s="254"/>
      <c r="AA290" s="260"/>
      <c r="AT290" s="261" t="s">
        <v>280</v>
      </c>
      <c r="AU290" s="261" t="s">
        <v>277</v>
      </c>
      <c r="AV290" s="12" t="s">
        <v>277</v>
      </c>
      <c r="AW290" s="12" t="s">
        <v>35</v>
      </c>
      <c r="AX290" s="12" t="s">
        <v>77</v>
      </c>
      <c r="AY290" s="261" t="s">
        <v>272</v>
      </c>
    </row>
    <row r="291" s="13" customFormat="1" ht="16.5" customHeight="1">
      <c r="B291" s="262"/>
      <c r="C291" s="263"/>
      <c r="D291" s="263"/>
      <c r="E291" s="264" t="s">
        <v>140</v>
      </c>
      <c r="F291" s="265" t="s">
        <v>285</v>
      </c>
      <c r="G291" s="263"/>
      <c r="H291" s="263"/>
      <c r="I291" s="263"/>
      <c r="J291" s="263"/>
      <c r="K291" s="266">
        <v>7.5999999999999996</v>
      </c>
      <c r="L291" s="263"/>
      <c r="M291" s="263"/>
      <c r="N291" s="263"/>
      <c r="O291" s="263"/>
      <c r="P291" s="263"/>
      <c r="Q291" s="263"/>
      <c r="R291" s="267"/>
      <c r="T291" s="268"/>
      <c r="U291" s="263"/>
      <c r="V291" s="263"/>
      <c r="W291" s="263"/>
      <c r="X291" s="263"/>
      <c r="Y291" s="263"/>
      <c r="Z291" s="263"/>
      <c r="AA291" s="269"/>
      <c r="AT291" s="270" t="s">
        <v>280</v>
      </c>
      <c r="AU291" s="270" t="s">
        <v>277</v>
      </c>
      <c r="AV291" s="13" t="s">
        <v>276</v>
      </c>
      <c r="AW291" s="13" t="s">
        <v>35</v>
      </c>
      <c r="AX291" s="13" t="s">
        <v>85</v>
      </c>
      <c r="AY291" s="270" t="s">
        <v>272</v>
      </c>
    </row>
    <row r="292" s="1" customFormat="1" ht="63.75" customHeight="1">
      <c r="B292" s="48"/>
      <c r="C292" s="223" t="s">
        <v>369</v>
      </c>
      <c r="D292" s="223" t="s">
        <v>273</v>
      </c>
      <c r="E292" s="224" t="s">
        <v>370</v>
      </c>
      <c r="F292" s="225" t="s">
        <v>371</v>
      </c>
      <c r="G292" s="225"/>
      <c r="H292" s="225"/>
      <c r="I292" s="225"/>
      <c r="J292" s="226" t="s">
        <v>334</v>
      </c>
      <c r="K292" s="227">
        <v>7.5999999999999996</v>
      </c>
      <c r="L292" s="228">
        <v>0</v>
      </c>
      <c r="M292" s="229"/>
      <c r="N292" s="230">
        <f>ROUND(L292*K292,2)</f>
        <v>0</v>
      </c>
      <c r="O292" s="230"/>
      <c r="P292" s="230"/>
      <c r="Q292" s="230"/>
      <c r="R292" s="50"/>
      <c r="T292" s="231" t="s">
        <v>22</v>
      </c>
      <c r="U292" s="58" t="s">
        <v>42</v>
      </c>
      <c r="V292" s="49"/>
      <c r="W292" s="232">
        <f>V292*K292</f>
        <v>0</v>
      </c>
      <c r="X292" s="232">
        <v>0</v>
      </c>
      <c r="Y292" s="232">
        <f>X292*K292</f>
        <v>0</v>
      </c>
      <c r="Z292" s="232">
        <v>0</v>
      </c>
      <c r="AA292" s="233">
        <f>Z292*K292</f>
        <v>0</v>
      </c>
      <c r="AR292" s="24" t="s">
        <v>276</v>
      </c>
      <c r="AT292" s="24" t="s">
        <v>273</v>
      </c>
      <c r="AU292" s="24" t="s">
        <v>277</v>
      </c>
      <c r="AY292" s="24" t="s">
        <v>272</v>
      </c>
      <c r="BE292" s="144">
        <f>IF(U292="základní",N292,0)</f>
        <v>0</v>
      </c>
      <c r="BF292" s="144">
        <f>IF(U292="snížená",N292,0)</f>
        <v>0</v>
      </c>
      <c r="BG292" s="144">
        <f>IF(U292="zákl. přenesená",N292,0)</f>
        <v>0</v>
      </c>
      <c r="BH292" s="144">
        <f>IF(U292="sníž. přenesená",N292,0)</f>
        <v>0</v>
      </c>
      <c r="BI292" s="144">
        <f>IF(U292="nulová",N292,0)</f>
        <v>0</v>
      </c>
      <c r="BJ292" s="24" t="s">
        <v>85</v>
      </c>
      <c r="BK292" s="144">
        <f>ROUND(L292*K292,2)</f>
        <v>0</v>
      </c>
      <c r="BL292" s="24" t="s">
        <v>276</v>
      </c>
      <c r="BM292" s="24" t="s">
        <v>372</v>
      </c>
    </row>
    <row r="293" s="10" customFormat="1" ht="16.5" customHeight="1">
      <c r="B293" s="234"/>
      <c r="C293" s="235"/>
      <c r="D293" s="235"/>
      <c r="E293" s="236" t="s">
        <v>22</v>
      </c>
      <c r="F293" s="237" t="s">
        <v>373</v>
      </c>
      <c r="G293" s="238"/>
      <c r="H293" s="238"/>
      <c r="I293" s="238"/>
      <c r="J293" s="235"/>
      <c r="K293" s="236" t="s">
        <v>22</v>
      </c>
      <c r="L293" s="235"/>
      <c r="M293" s="235"/>
      <c r="N293" s="235"/>
      <c r="O293" s="235"/>
      <c r="P293" s="235"/>
      <c r="Q293" s="235"/>
      <c r="R293" s="239"/>
      <c r="T293" s="240"/>
      <c r="U293" s="235"/>
      <c r="V293" s="235"/>
      <c r="W293" s="235"/>
      <c r="X293" s="235"/>
      <c r="Y293" s="235"/>
      <c r="Z293" s="235"/>
      <c r="AA293" s="241"/>
      <c r="AT293" s="242" t="s">
        <v>280</v>
      </c>
      <c r="AU293" s="242" t="s">
        <v>277</v>
      </c>
      <c r="AV293" s="10" t="s">
        <v>85</v>
      </c>
      <c r="AW293" s="10" t="s">
        <v>35</v>
      </c>
      <c r="AX293" s="10" t="s">
        <v>77</v>
      </c>
      <c r="AY293" s="242" t="s">
        <v>272</v>
      </c>
    </row>
    <row r="294" s="11" customFormat="1" ht="16.5" customHeight="1">
      <c r="B294" s="243"/>
      <c r="C294" s="244"/>
      <c r="D294" s="244"/>
      <c r="E294" s="245" t="s">
        <v>22</v>
      </c>
      <c r="F294" s="246" t="s">
        <v>22</v>
      </c>
      <c r="G294" s="244"/>
      <c r="H294" s="244"/>
      <c r="I294" s="244"/>
      <c r="J294" s="244"/>
      <c r="K294" s="247">
        <v>0</v>
      </c>
      <c r="L294" s="244"/>
      <c r="M294" s="244"/>
      <c r="N294" s="244"/>
      <c r="O294" s="244"/>
      <c r="P294" s="244"/>
      <c r="Q294" s="244"/>
      <c r="R294" s="248"/>
      <c r="T294" s="249"/>
      <c r="U294" s="244"/>
      <c r="V294" s="244"/>
      <c r="W294" s="244"/>
      <c r="X294" s="244"/>
      <c r="Y294" s="244"/>
      <c r="Z294" s="244"/>
      <c r="AA294" s="250"/>
      <c r="AT294" s="251" t="s">
        <v>280</v>
      </c>
      <c r="AU294" s="251" t="s">
        <v>277</v>
      </c>
      <c r="AV294" s="11" t="s">
        <v>126</v>
      </c>
      <c r="AW294" s="11" t="s">
        <v>6</v>
      </c>
      <c r="AX294" s="11" t="s">
        <v>77</v>
      </c>
      <c r="AY294" s="251" t="s">
        <v>272</v>
      </c>
    </row>
    <row r="295" s="10" customFormat="1" ht="16.5" customHeight="1">
      <c r="B295" s="234"/>
      <c r="C295" s="235"/>
      <c r="D295" s="235"/>
      <c r="E295" s="236" t="s">
        <v>22</v>
      </c>
      <c r="F295" s="252" t="s">
        <v>367</v>
      </c>
      <c r="G295" s="235"/>
      <c r="H295" s="235"/>
      <c r="I295" s="235"/>
      <c r="J295" s="235"/>
      <c r="K295" s="236" t="s">
        <v>22</v>
      </c>
      <c r="L295" s="235"/>
      <c r="M295" s="235"/>
      <c r="N295" s="235"/>
      <c r="O295" s="235"/>
      <c r="P295" s="235"/>
      <c r="Q295" s="235"/>
      <c r="R295" s="239"/>
      <c r="T295" s="240"/>
      <c r="U295" s="235"/>
      <c r="V295" s="235"/>
      <c r="W295" s="235"/>
      <c r="X295" s="235"/>
      <c r="Y295" s="235"/>
      <c r="Z295" s="235"/>
      <c r="AA295" s="241"/>
      <c r="AT295" s="242" t="s">
        <v>280</v>
      </c>
      <c r="AU295" s="242" t="s">
        <v>277</v>
      </c>
      <c r="AV295" s="10" t="s">
        <v>85</v>
      </c>
      <c r="AW295" s="10" t="s">
        <v>35</v>
      </c>
      <c r="AX295" s="10" t="s">
        <v>77</v>
      </c>
      <c r="AY295" s="242" t="s">
        <v>272</v>
      </c>
    </row>
    <row r="296" s="11" customFormat="1" ht="16.5" customHeight="1">
      <c r="B296" s="243"/>
      <c r="C296" s="244"/>
      <c r="D296" s="244"/>
      <c r="E296" s="245" t="s">
        <v>22</v>
      </c>
      <c r="F296" s="246" t="s">
        <v>140</v>
      </c>
      <c r="G296" s="244"/>
      <c r="H296" s="244"/>
      <c r="I296" s="244"/>
      <c r="J296" s="244"/>
      <c r="K296" s="247">
        <v>7.5999999999999996</v>
      </c>
      <c r="L296" s="244"/>
      <c r="M296" s="244"/>
      <c r="N296" s="244"/>
      <c r="O296" s="244"/>
      <c r="P296" s="244"/>
      <c r="Q296" s="244"/>
      <c r="R296" s="248"/>
      <c r="T296" s="249"/>
      <c r="U296" s="244"/>
      <c r="V296" s="244"/>
      <c r="W296" s="244"/>
      <c r="X296" s="244"/>
      <c r="Y296" s="244"/>
      <c r="Z296" s="244"/>
      <c r="AA296" s="250"/>
      <c r="AT296" s="251" t="s">
        <v>280</v>
      </c>
      <c r="AU296" s="251" t="s">
        <v>277</v>
      </c>
      <c r="AV296" s="11" t="s">
        <v>126</v>
      </c>
      <c r="AW296" s="11" t="s">
        <v>35</v>
      </c>
      <c r="AX296" s="11" t="s">
        <v>77</v>
      </c>
      <c r="AY296" s="251" t="s">
        <v>272</v>
      </c>
    </row>
    <row r="297" s="12" customFormat="1" ht="16.5" customHeight="1">
      <c r="B297" s="253"/>
      <c r="C297" s="254"/>
      <c r="D297" s="254"/>
      <c r="E297" s="255" t="s">
        <v>22</v>
      </c>
      <c r="F297" s="256" t="s">
        <v>284</v>
      </c>
      <c r="G297" s="254"/>
      <c r="H297" s="254"/>
      <c r="I297" s="254"/>
      <c r="J297" s="254"/>
      <c r="K297" s="257">
        <v>7.5999999999999996</v>
      </c>
      <c r="L297" s="254"/>
      <c r="M297" s="254"/>
      <c r="N297" s="254"/>
      <c r="O297" s="254"/>
      <c r="P297" s="254"/>
      <c r="Q297" s="254"/>
      <c r="R297" s="258"/>
      <c r="T297" s="259"/>
      <c r="U297" s="254"/>
      <c r="V297" s="254"/>
      <c r="W297" s="254"/>
      <c r="X297" s="254"/>
      <c r="Y297" s="254"/>
      <c r="Z297" s="254"/>
      <c r="AA297" s="260"/>
      <c r="AT297" s="261" t="s">
        <v>280</v>
      </c>
      <c r="AU297" s="261" t="s">
        <v>277</v>
      </c>
      <c r="AV297" s="12" t="s">
        <v>277</v>
      </c>
      <c r="AW297" s="12" t="s">
        <v>35</v>
      </c>
      <c r="AX297" s="12" t="s">
        <v>77</v>
      </c>
      <c r="AY297" s="261" t="s">
        <v>272</v>
      </c>
    </row>
    <row r="298" s="13" customFormat="1" ht="16.5" customHeight="1">
      <c r="B298" s="262"/>
      <c r="C298" s="263"/>
      <c r="D298" s="263"/>
      <c r="E298" s="264" t="s">
        <v>22</v>
      </c>
      <c r="F298" s="265" t="s">
        <v>285</v>
      </c>
      <c r="G298" s="263"/>
      <c r="H298" s="263"/>
      <c r="I298" s="263"/>
      <c r="J298" s="263"/>
      <c r="K298" s="266">
        <v>7.5999999999999996</v>
      </c>
      <c r="L298" s="263"/>
      <c r="M298" s="263"/>
      <c r="N298" s="263"/>
      <c r="O298" s="263"/>
      <c r="P298" s="263"/>
      <c r="Q298" s="263"/>
      <c r="R298" s="267"/>
      <c r="T298" s="268"/>
      <c r="U298" s="263"/>
      <c r="V298" s="263"/>
      <c r="W298" s="263"/>
      <c r="X298" s="263"/>
      <c r="Y298" s="263"/>
      <c r="Z298" s="263"/>
      <c r="AA298" s="269"/>
      <c r="AT298" s="270" t="s">
        <v>280</v>
      </c>
      <c r="AU298" s="270" t="s">
        <v>277</v>
      </c>
      <c r="AV298" s="13" t="s">
        <v>276</v>
      </c>
      <c r="AW298" s="13" t="s">
        <v>35</v>
      </c>
      <c r="AX298" s="13" t="s">
        <v>85</v>
      </c>
      <c r="AY298" s="270" t="s">
        <v>272</v>
      </c>
    </row>
    <row r="299" s="1" customFormat="1" ht="25.5" customHeight="1">
      <c r="B299" s="48"/>
      <c r="C299" s="223" t="s">
        <v>374</v>
      </c>
      <c r="D299" s="223" t="s">
        <v>273</v>
      </c>
      <c r="E299" s="224" t="s">
        <v>375</v>
      </c>
      <c r="F299" s="225" t="s">
        <v>376</v>
      </c>
      <c r="G299" s="225"/>
      <c r="H299" s="225"/>
      <c r="I299" s="225"/>
      <c r="J299" s="226" t="s">
        <v>321</v>
      </c>
      <c r="K299" s="227">
        <v>0.29999999999999999</v>
      </c>
      <c r="L299" s="228">
        <v>0</v>
      </c>
      <c r="M299" s="229"/>
      <c r="N299" s="230">
        <f>ROUND(L299*K299,2)</f>
        <v>0</v>
      </c>
      <c r="O299" s="230"/>
      <c r="P299" s="230"/>
      <c r="Q299" s="230"/>
      <c r="R299" s="50"/>
      <c r="T299" s="231" t="s">
        <v>22</v>
      </c>
      <c r="U299" s="58" t="s">
        <v>42</v>
      </c>
      <c r="V299" s="49"/>
      <c r="W299" s="232">
        <f>V299*K299</f>
        <v>0</v>
      </c>
      <c r="X299" s="232">
        <v>1.0530600000000001</v>
      </c>
      <c r="Y299" s="232">
        <f>X299*K299</f>
        <v>0.31591800000000003</v>
      </c>
      <c r="Z299" s="232">
        <v>0</v>
      </c>
      <c r="AA299" s="233">
        <f>Z299*K299</f>
        <v>0</v>
      </c>
      <c r="AR299" s="24" t="s">
        <v>276</v>
      </c>
      <c r="AT299" s="24" t="s">
        <v>273</v>
      </c>
      <c r="AU299" s="24" t="s">
        <v>277</v>
      </c>
      <c r="AY299" s="24" t="s">
        <v>272</v>
      </c>
      <c r="BE299" s="144">
        <f>IF(U299="základní",N299,0)</f>
        <v>0</v>
      </c>
      <c r="BF299" s="144">
        <f>IF(U299="snížená",N299,0)</f>
        <v>0</v>
      </c>
      <c r="BG299" s="144">
        <f>IF(U299="zákl. přenesená",N299,0)</f>
        <v>0</v>
      </c>
      <c r="BH299" s="144">
        <f>IF(U299="sníž. přenesená",N299,0)</f>
        <v>0</v>
      </c>
      <c r="BI299" s="144">
        <f>IF(U299="nulová",N299,0)</f>
        <v>0</v>
      </c>
      <c r="BJ299" s="24" t="s">
        <v>85</v>
      </c>
      <c r="BK299" s="144">
        <f>ROUND(L299*K299,2)</f>
        <v>0</v>
      </c>
      <c r="BL299" s="24" t="s">
        <v>276</v>
      </c>
      <c r="BM299" s="24" t="s">
        <v>377</v>
      </c>
    </row>
    <row r="300" s="10" customFormat="1" ht="16.5" customHeight="1">
      <c r="B300" s="234"/>
      <c r="C300" s="235"/>
      <c r="D300" s="235"/>
      <c r="E300" s="236" t="s">
        <v>22</v>
      </c>
      <c r="F300" s="237" t="s">
        <v>378</v>
      </c>
      <c r="G300" s="238"/>
      <c r="H300" s="238"/>
      <c r="I300" s="238"/>
      <c r="J300" s="235"/>
      <c r="K300" s="236" t="s">
        <v>22</v>
      </c>
      <c r="L300" s="235"/>
      <c r="M300" s="235"/>
      <c r="N300" s="235"/>
      <c r="O300" s="235"/>
      <c r="P300" s="235"/>
      <c r="Q300" s="235"/>
      <c r="R300" s="239"/>
      <c r="T300" s="240"/>
      <c r="U300" s="235"/>
      <c r="V300" s="235"/>
      <c r="W300" s="235"/>
      <c r="X300" s="235"/>
      <c r="Y300" s="235"/>
      <c r="Z300" s="235"/>
      <c r="AA300" s="241"/>
      <c r="AT300" s="242" t="s">
        <v>280</v>
      </c>
      <c r="AU300" s="242" t="s">
        <v>277</v>
      </c>
      <c r="AV300" s="10" t="s">
        <v>85</v>
      </c>
      <c r="AW300" s="10" t="s">
        <v>35</v>
      </c>
      <c r="AX300" s="10" t="s">
        <v>77</v>
      </c>
      <c r="AY300" s="242" t="s">
        <v>272</v>
      </c>
    </row>
    <row r="301" s="10" customFormat="1" ht="16.5" customHeight="1">
      <c r="B301" s="234"/>
      <c r="C301" s="235"/>
      <c r="D301" s="235"/>
      <c r="E301" s="236" t="s">
        <v>22</v>
      </c>
      <c r="F301" s="252" t="s">
        <v>379</v>
      </c>
      <c r="G301" s="235"/>
      <c r="H301" s="235"/>
      <c r="I301" s="235"/>
      <c r="J301" s="235"/>
      <c r="K301" s="236" t="s">
        <v>22</v>
      </c>
      <c r="L301" s="235"/>
      <c r="M301" s="235"/>
      <c r="N301" s="235"/>
      <c r="O301" s="235"/>
      <c r="P301" s="235"/>
      <c r="Q301" s="235"/>
      <c r="R301" s="239"/>
      <c r="T301" s="240"/>
      <c r="U301" s="235"/>
      <c r="V301" s="235"/>
      <c r="W301" s="235"/>
      <c r="X301" s="235"/>
      <c r="Y301" s="235"/>
      <c r="Z301" s="235"/>
      <c r="AA301" s="241"/>
      <c r="AT301" s="242" t="s">
        <v>280</v>
      </c>
      <c r="AU301" s="242" t="s">
        <v>277</v>
      </c>
      <c r="AV301" s="10" t="s">
        <v>85</v>
      </c>
      <c r="AW301" s="10" t="s">
        <v>35</v>
      </c>
      <c r="AX301" s="10" t="s">
        <v>77</v>
      </c>
      <c r="AY301" s="242" t="s">
        <v>272</v>
      </c>
    </row>
    <row r="302" s="11" customFormat="1" ht="16.5" customHeight="1">
      <c r="B302" s="243"/>
      <c r="C302" s="244"/>
      <c r="D302" s="244"/>
      <c r="E302" s="245" t="s">
        <v>22</v>
      </c>
      <c r="F302" s="246" t="s">
        <v>22</v>
      </c>
      <c r="G302" s="244"/>
      <c r="H302" s="244"/>
      <c r="I302" s="244"/>
      <c r="J302" s="244"/>
      <c r="K302" s="247">
        <v>0</v>
      </c>
      <c r="L302" s="244"/>
      <c r="M302" s="244"/>
      <c r="N302" s="244"/>
      <c r="O302" s="244"/>
      <c r="P302" s="244"/>
      <c r="Q302" s="244"/>
      <c r="R302" s="248"/>
      <c r="T302" s="249"/>
      <c r="U302" s="244"/>
      <c r="V302" s="244"/>
      <c r="W302" s="244"/>
      <c r="X302" s="244"/>
      <c r="Y302" s="244"/>
      <c r="Z302" s="244"/>
      <c r="AA302" s="250"/>
      <c r="AT302" s="251" t="s">
        <v>280</v>
      </c>
      <c r="AU302" s="251" t="s">
        <v>277</v>
      </c>
      <c r="AV302" s="11" t="s">
        <v>126</v>
      </c>
      <c r="AW302" s="11" t="s">
        <v>6</v>
      </c>
      <c r="AX302" s="11" t="s">
        <v>77</v>
      </c>
      <c r="AY302" s="251" t="s">
        <v>272</v>
      </c>
    </row>
    <row r="303" s="10" customFormat="1" ht="16.5" customHeight="1">
      <c r="B303" s="234"/>
      <c r="C303" s="235"/>
      <c r="D303" s="235"/>
      <c r="E303" s="236" t="s">
        <v>22</v>
      </c>
      <c r="F303" s="252" t="s">
        <v>281</v>
      </c>
      <c r="G303" s="235"/>
      <c r="H303" s="235"/>
      <c r="I303" s="235"/>
      <c r="J303" s="235"/>
      <c r="K303" s="236" t="s">
        <v>22</v>
      </c>
      <c r="L303" s="235"/>
      <c r="M303" s="235"/>
      <c r="N303" s="235"/>
      <c r="O303" s="235"/>
      <c r="P303" s="235"/>
      <c r="Q303" s="235"/>
      <c r="R303" s="239"/>
      <c r="T303" s="240"/>
      <c r="U303" s="235"/>
      <c r="V303" s="235"/>
      <c r="W303" s="235"/>
      <c r="X303" s="235"/>
      <c r="Y303" s="235"/>
      <c r="Z303" s="235"/>
      <c r="AA303" s="241"/>
      <c r="AT303" s="242" t="s">
        <v>280</v>
      </c>
      <c r="AU303" s="242" t="s">
        <v>277</v>
      </c>
      <c r="AV303" s="10" t="s">
        <v>85</v>
      </c>
      <c r="AW303" s="10" t="s">
        <v>35</v>
      </c>
      <c r="AX303" s="10" t="s">
        <v>77</v>
      </c>
      <c r="AY303" s="242" t="s">
        <v>272</v>
      </c>
    </row>
    <row r="304" s="10" customFormat="1" ht="16.5" customHeight="1">
      <c r="B304" s="234"/>
      <c r="C304" s="235"/>
      <c r="D304" s="235"/>
      <c r="E304" s="236" t="s">
        <v>22</v>
      </c>
      <c r="F304" s="252" t="s">
        <v>362</v>
      </c>
      <c r="G304" s="235"/>
      <c r="H304" s="235"/>
      <c r="I304" s="235"/>
      <c r="J304" s="235"/>
      <c r="K304" s="236" t="s">
        <v>22</v>
      </c>
      <c r="L304" s="235"/>
      <c r="M304" s="235"/>
      <c r="N304" s="235"/>
      <c r="O304" s="235"/>
      <c r="P304" s="235"/>
      <c r="Q304" s="235"/>
      <c r="R304" s="239"/>
      <c r="T304" s="240"/>
      <c r="U304" s="235"/>
      <c r="V304" s="235"/>
      <c r="W304" s="235"/>
      <c r="X304" s="235"/>
      <c r="Y304" s="235"/>
      <c r="Z304" s="235"/>
      <c r="AA304" s="241"/>
      <c r="AT304" s="242" t="s">
        <v>280</v>
      </c>
      <c r="AU304" s="242" t="s">
        <v>277</v>
      </c>
      <c r="AV304" s="10" t="s">
        <v>85</v>
      </c>
      <c r="AW304" s="10" t="s">
        <v>35</v>
      </c>
      <c r="AX304" s="10" t="s">
        <v>77</v>
      </c>
      <c r="AY304" s="242" t="s">
        <v>272</v>
      </c>
    </row>
    <row r="305" s="11" customFormat="1" ht="16.5" customHeight="1">
      <c r="B305" s="243"/>
      <c r="C305" s="244"/>
      <c r="D305" s="244"/>
      <c r="E305" s="245" t="s">
        <v>22</v>
      </c>
      <c r="F305" s="246" t="s">
        <v>380</v>
      </c>
      <c r="G305" s="244"/>
      <c r="H305" s="244"/>
      <c r="I305" s="244"/>
      <c r="J305" s="244"/>
      <c r="K305" s="247">
        <v>300</v>
      </c>
      <c r="L305" s="244"/>
      <c r="M305" s="244"/>
      <c r="N305" s="244"/>
      <c r="O305" s="244"/>
      <c r="P305" s="244"/>
      <c r="Q305" s="244"/>
      <c r="R305" s="248"/>
      <c r="T305" s="249"/>
      <c r="U305" s="244"/>
      <c r="V305" s="244"/>
      <c r="W305" s="244"/>
      <c r="X305" s="244"/>
      <c r="Y305" s="244"/>
      <c r="Z305" s="244"/>
      <c r="AA305" s="250"/>
      <c r="AT305" s="251" t="s">
        <v>280</v>
      </c>
      <c r="AU305" s="251" t="s">
        <v>277</v>
      </c>
      <c r="AV305" s="11" t="s">
        <v>126</v>
      </c>
      <c r="AW305" s="11" t="s">
        <v>35</v>
      </c>
      <c r="AX305" s="11" t="s">
        <v>77</v>
      </c>
      <c r="AY305" s="251" t="s">
        <v>272</v>
      </c>
    </row>
    <row r="306" s="12" customFormat="1" ht="16.5" customHeight="1">
      <c r="B306" s="253"/>
      <c r="C306" s="254"/>
      <c r="D306" s="254"/>
      <c r="E306" s="255" t="s">
        <v>22</v>
      </c>
      <c r="F306" s="256" t="s">
        <v>284</v>
      </c>
      <c r="G306" s="254"/>
      <c r="H306" s="254"/>
      <c r="I306" s="254"/>
      <c r="J306" s="254"/>
      <c r="K306" s="257">
        <v>300</v>
      </c>
      <c r="L306" s="254"/>
      <c r="M306" s="254"/>
      <c r="N306" s="254"/>
      <c r="O306" s="254"/>
      <c r="P306" s="254"/>
      <c r="Q306" s="254"/>
      <c r="R306" s="258"/>
      <c r="T306" s="259"/>
      <c r="U306" s="254"/>
      <c r="V306" s="254"/>
      <c r="W306" s="254"/>
      <c r="X306" s="254"/>
      <c r="Y306" s="254"/>
      <c r="Z306" s="254"/>
      <c r="AA306" s="260"/>
      <c r="AT306" s="261" t="s">
        <v>280</v>
      </c>
      <c r="AU306" s="261" t="s">
        <v>277</v>
      </c>
      <c r="AV306" s="12" t="s">
        <v>277</v>
      </c>
      <c r="AW306" s="12" t="s">
        <v>35</v>
      </c>
      <c r="AX306" s="12" t="s">
        <v>77</v>
      </c>
      <c r="AY306" s="261" t="s">
        <v>272</v>
      </c>
    </row>
    <row r="307" s="13" customFormat="1" ht="16.5" customHeight="1">
      <c r="B307" s="262"/>
      <c r="C307" s="263"/>
      <c r="D307" s="263"/>
      <c r="E307" s="264" t="s">
        <v>142</v>
      </c>
      <c r="F307" s="265" t="s">
        <v>285</v>
      </c>
      <c r="G307" s="263"/>
      <c r="H307" s="263"/>
      <c r="I307" s="263"/>
      <c r="J307" s="263"/>
      <c r="K307" s="266">
        <v>300</v>
      </c>
      <c r="L307" s="263"/>
      <c r="M307" s="263"/>
      <c r="N307" s="263"/>
      <c r="O307" s="263"/>
      <c r="P307" s="263"/>
      <c r="Q307" s="263"/>
      <c r="R307" s="267"/>
      <c r="T307" s="268"/>
      <c r="U307" s="263"/>
      <c r="V307" s="263"/>
      <c r="W307" s="263"/>
      <c r="X307" s="263"/>
      <c r="Y307" s="263"/>
      <c r="Z307" s="263"/>
      <c r="AA307" s="269"/>
      <c r="AT307" s="270" t="s">
        <v>280</v>
      </c>
      <c r="AU307" s="270" t="s">
        <v>277</v>
      </c>
      <c r="AV307" s="13" t="s">
        <v>276</v>
      </c>
      <c r="AW307" s="13" t="s">
        <v>35</v>
      </c>
      <c r="AX307" s="13" t="s">
        <v>77</v>
      </c>
      <c r="AY307" s="270" t="s">
        <v>272</v>
      </c>
    </row>
    <row r="308" s="11" customFormat="1" ht="16.5" customHeight="1">
      <c r="B308" s="243"/>
      <c r="C308" s="244"/>
      <c r="D308" s="244"/>
      <c r="E308" s="245" t="s">
        <v>22</v>
      </c>
      <c r="F308" s="246" t="s">
        <v>22</v>
      </c>
      <c r="G308" s="244"/>
      <c r="H308" s="244"/>
      <c r="I308" s="244"/>
      <c r="J308" s="244"/>
      <c r="K308" s="247">
        <v>0</v>
      </c>
      <c r="L308" s="244"/>
      <c r="M308" s="244"/>
      <c r="N308" s="244"/>
      <c r="O308" s="244"/>
      <c r="P308" s="244"/>
      <c r="Q308" s="244"/>
      <c r="R308" s="248"/>
      <c r="T308" s="249"/>
      <c r="U308" s="244"/>
      <c r="V308" s="244"/>
      <c r="W308" s="244"/>
      <c r="X308" s="244"/>
      <c r="Y308" s="244"/>
      <c r="Z308" s="244"/>
      <c r="AA308" s="250"/>
      <c r="AT308" s="251" t="s">
        <v>280</v>
      </c>
      <c r="AU308" s="251" t="s">
        <v>277</v>
      </c>
      <c r="AV308" s="11" t="s">
        <v>126</v>
      </c>
      <c r="AW308" s="11" t="s">
        <v>6</v>
      </c>
      <c r="AX308" s="11" t="s">
        <v>77</v>
      </c>
      <c r="AY308" s="251" t="s">
        <v>272</v>
      </c>
    </row>
    <row r="309" s="11" customFormat="1" ht="16.5" customHeight="1">
      <c r="B309" s="243"/>
      <c r="C309" s="244"/>
      <c r="D309" s="244"/>
      <c r="E309" s="245" t="s">
        <v>22</v>
      </c>
      <c r="F309" s="246" t="s">
        <v>381</v>
      </c>
      <c r="G309" s="244"/>
      <c r="H309" s="244"/>
      <c r="I309" s="244"/>
      <c r="J309" s="244"/>
      <c r="K309" s="247">
        <v>0.29999999999999999</v>
      </c>
      <c r="L309" s="244"/>
      <c r="M309" s="244"/>
      <c r="N309" s="244"/>
      <c r="O309" s="244"/>
      <c r="P309" s="244"/>
      <c r="Q309" s="244"/>
      <c r="R309" s="248"/>
      <c r="T309" s="249"/>
      <c r="U309" s="244"/>
      <c r="V309" s="244"/>
      <c r="W309" s="244"/>
      <c r="X309" s="244"/>
      <c r="Y309" s="244"/>
      <c r="Z309" s="244"/>
      <c r="AA309" s="250"/>
      <c r="AT309" s="251" t="s">
        <v>280</v>
      </c>
      <c r="AU309" s="251" t="s">
        <v>277</v>
      </c>
      <c r="AV309" s="11" t="s">
        <v>126</v>
      </c>
      <c r="AW309" s="11" t="s">
        <v>35</v>
      </c>
      <c r="AX309" s="11" t="s">
        <v>77</v>
      </c>
      <c r="AY309" s="251" t="s">
        <v>272</v>
      </c>
    </row>
    <row r="310" s="12" customFormat="1" ht="16.5" customHeight="1">
      <c r="B310" s="253"/>
      <c r="C310" s="254"/>
      <c r="D310" s="254"/>
      <c r="E310" s="255" t="s">
        <v>22</v>
      </c>
      <c r="F310" s="256" t="s">
        <v>284</v>
      </c>
      <c r="G310" s="254"/>
      <c r="H310" s="254"/>
      <c r="I310" s="254"/>
      <c r="J310" s="254"/>
      <c r="K310" s="257">
        <v>0.29999999999999999</v>
      </c>
      <c r="L310" s="254"/>
      <c r="M310" s="254"/>
      <c r="N310" s="254"/>
      <c r="O310" s="254"/>
      <c r="P310" s="254"/>
      <c r="Q310" s="254"/>
      <c r="R310" s="258"/>
      <c r="T310" s="259"/>
      <c r="U310" s="254"/>
      <c r="V310" s="254"/>
      <c r="W310" s="254"/>
      <c r="X310" s="254"/>
      <c r="Y310" s="254"/>
      <c r="Z310" s="254"/>
      <c r="AA310" s="260"/>
      <c r="AT310" s="261" t="s">
        <v>280</v>
      </c>
      <c r="AU310" s="261" t="s">
        <v>277</v>
      </c>
      <c r="AV310" s="12" t="s">
        <v>277</v>
      </c>
      <c r="AW310" s="12" t="s">
        <v>35</v>
      </c>
      <c r="AX310" s="12" t="s">
        <v>77</v>
      </c>
      <c r="AY310" s="261" t="s">
        <v>272</v>
      </c>
    </row>
    <row r="311" s="13" customFormat="1" ht="16.5" customHeight="1">
      <c r="B311" s="262"/>
      <c r="C311" s="263"/>
      <c r="D311" s="263"/>
      <c r="E311" s="264" t="s">
        <v>22</v>
      </c>
      <c r="F311" s="265" t="s">
        <v>285</v>
      </c>
      <c r="G311" s="263"/>
      <c r="H311" s="263"/>
      <c r="I311" s="263"/>
      <c r="J311" s="263"/>
      <c r="K311" s="266">
        <v>0.29999999999999999</v>
      </c>
      <c r="L311" s="263"/>
      <c r="M311" s="263"/>
      <c r="N311" s="263"/>
      <c r="O311" s="263"/>
      <c r="P311" s="263"/>
      <c r="Q311" s="263"/>
      <c r="R311" s="267"/>
      <c r="T311" s="268"/>
      <c r="U311" s="263"/>
      <c r="V311" s="263"/>
      <c r="W311" s="263"/>
      <c r="X311" s="263"/>
      <c r="Y311" s="263"/>
      <c r="Z311" s="263"/>
      <c r="AA311" s="269"/>
      <c r="AT311" s="270" t="s">
        <v>280</v>
      </c>
      <c r="AU311" s="270" t="s">
        <v>277</v>
      </c>
      <c r="AV311" s="13" t="s">
        <v>276</v>
      </c>
      <c r="AW311" s="13" t="s">
        <v>35</v>
      </c>
      <c r="AX311" s="13" t="s">
        <v>85</v>
      </c>
      <c r="AY311" s="270" t="s">
        <v>272</v>
      </c>
    </row>
    <row r="312" s="9" customFormat="1" ht="29.88" customHeight="1">
      <c r="B312" s="208"/>
      <c r="C312" s="209"/>
      <c r="D312" s="219" t="s">
        <v>218</v>
      </c>
      <c r="E312" s="219"/>
      <c r="F312" s="219"/>
      <c r="G312" s="219"/>
      <c r="H312" s="219"/>
      <c r="I312" s="219"/>
      <c r="J312" s="219"/>
      <c r="K312" s="219"/>
      <c r="L312" s="219"/>
      <c r="M312" s="219"/>
      <c r="N312" s="220">
        <f>BK312</f>
        <v>0</v>
      </c>
      <c r="O312" s="140"/>
      <c r="P312" s="140"/>
      <c r="Q312" s="140"/>
      <c r="R312" s="212"/>
      <c r="T312" s="213"/>
      <c r="U312" s="209"/>
      <c r="V312" s="209"/>
      <c r="W312" s="214">
        <f>W313+W355</f>
        <v>0</v>
      </c>
      <c r="X312" s="209"/>
      <c r="Y312" s="214">
        <f>Y313+Y355</f>
        <v>25.923075779999998</v>
      </c>
      <c r="Z312" s="209"/>
      <c r="AA312" s="215">
        <f>AA313+AA355</f>
        <v>0</v>
      </c>
      <c r="AR312" s="216" t="s">
        <v>85</v>
      </c>
      <c r="AT312" s="217" t="s">
        <v>76</v>
      </c>
      <c r="AU312" s="217" t="s">
        <v>85</v>
      </c>
      <c r="AY312" s="216" t="s">
        <v>272</v>
      </c>
      <c r="BK312" s="218">
        <f>BK313+BK355</f>
        <v>0</v>
      </c>
    </row>
    <row r="313" s="9" customFormat="1" ht="14.88" customHeight="1">
      <c r="B313" s="208"/>
      <c r="C313" s="209"/>
      <c r="D313" s="219" t="s">
        <v>219</v>
      </c>
      <c r="E313" s="219"/>
      <c r="F313" s="219"/>
      <c r="G313" s="219"/>
      <c r="H313" s="219"/>
      <c r="I313" s="219"/>
      <c r="J313" s="219"/>
      <c r="K313" s="219"/>
      <c r="L313" s="219"/>
      <c r="M313" s="219"/>
      <c r="N313" s="221">
        <f>BK313</f>
        <v>0</v>
      </c>
      <c r="O313" s="222"/>
      <c r="P313" s="222"/>
      <c r="Q313" s="222"/>
      <c r="R313" s="212"/>
      <c r="T313" s="213"/>
      <c r="U313" s="209"/>
      <c r="V313" s="209"/>
      <c r="W313" s="214">
        <f>SUM(W314:W354)</f>
        <v>0</v>
      </c>
      <c r="X313" s="209"/>
      <c r="Y313" s="214">
        <f>SUM(Y314:Y354)</f>
        <v>19.708075779999998</v>
      </c>
      <c r="Z313" s="209"/>
      <c r="AA313" s="215">
        <f>SUM(AA314:AA354)</f>
        <v>0</v>
      </c>
      <c r="AR313" s="216" t="s">
        <v>85</v>
      </c>
      <c r="AT313" s="217" t="s">
        <v>76</v>
      </c>
      <c r="AU313" s="217" t="s">
        <v>126</v>
      </c>
      <c r="AY313" s="216" t="s">
        <v>272</v>
      </c>
      <c r="BK313" s="218">
        <f>SUM(BK314:BK354)</f>
        <v>0</v>
      </c>
    </row>
    <row r="314" s="1" customFormat="1" ht="51" customHeight="1">
      <c r="B314" s="48"/>
      <c r="C314" s="223" t="s">
        <v>382</v>
      </c>
      <c r="D314" s="223" t="s">
        <v>273</v>
      </c>
      <c r="E314" s="224" t="s">
        <v>383</v>
      </c>
      <c r="F314" s="225" t="s">
        <v>384</v>
      </c>
      <c r="G314" s="225"/>
      <c r="H314" s="225"/>
      <c r="I314" s="225"/>
      <c r="J314" s="226" t="s">
        <v>334</v>
      </c>
      <c r="K314" s="227">
        <v>14.704000000000001</v>
      </c>
      <c r="L314" s="228">
        <v>0</v>
      </c>
      <c r="M314" s="229"/>
      <c r="N314" s="230">
        <f>ROUND(L314*K314,2)</f>
        <v>0</v>
      </c>
      <c r="O314" s="230"/>
      <c r="P314" s="230"/>
      <c r="Q314" s="230"/>
      <c r="R314" s="50"/>
      <c r="T314" s="231" t="s">
        <v>22</v>
      </c>
      <c r="U314" s="58" t="s">
        <v>42</v>
      </c>
      <c r="V314" s="49"/>
      <c r="W314" s="232">
        <f>V314*K314</f>
        <v>0</v>
      </c>
      <c r="X314" s="232">
        <v>0.42831999999999998</v>
      </c>
      <c r="Y314" s="232">
        <f>X314*K314</f>
        <v>6.2980172799999998</v>
      </c>
      <c r="Z314" s="232">
        <v>0</v>
      </c>
      <c r="AA314" s="233">
        <f>Z314*K314</f>
        <v>0</v>
      </c>
      <c r="AR314" s="24" t="s">
        <v>276</v>
      </c>
      <c r="AT314" s="24" t="s">
        <v>273</v>
      </c>
      <c r="AU314" s="24" t="s">
        <v>277</v>
      </c>
      <c r="AY314" s="24" t="s">
        <v>272</v>
      </c>
      <c r="BE314" s="144">
        <f>IF(U314="základní",N314,0)</f>
        <v>0</v>
      </c>
      <c r="BF314" s="144">
        <f>IF(U314="snížená",N314,0)</f>
        <v>0</v>
      </c>
      <c r="BG314" s="144">
        <f>IF(U314="zákl. přenesená",N314,0)</f>
        <v>0</v>
      </c>
      <c r="BH314" s="144">
        <f>IF(U314="sníž. přenesená",N314,0)</f>
        <v>0</v>
      </c>
      <c r="BI314" s="144">
        <f>IF(U314="nulová",N314,0)</f>
        <v>0</v>
      </c>
      <c r="BJ314" s="24" t="s">
        <v>85</v>
      </c>
      <c r="BK314" s="144">
        <f>ROUND(L314*K314,2)</f>
        <v>0</v>
      </c>
      <c r="BL314" s="24" t="s">
        <v>276</v>
      </c>
      <c r="BM314" s="24" t="s">
        <v>385</v>
      </c>
    </row>
    <row r="315" s="10" customFormat="1" ht="25.5" customHeight="1">
      <c r="B315" s="234"/>
      <c r="C315" s="235"/>
      <c r="D315" s="235"/>
      <c r="E315" s="236" t="s">
        <v>22</v>
      </c>
      <c r="F315" s="237" t="s">
        <v>386</v>
      </c>
      <c r="G315" s="238"/>
      <c r="H315" s="238"/>
      <c r="I315" s="238"/>
      <c r="J315" s="235"/>
      <c r="K315" s="236" t="s">
        <v>22</v>
      </c>
      <c r="L315" s="235"/>
      <c r="M315" s="235"/>
      <c r="N315" s="235"/>
      <c r="O315" s="235"/>
      <c r="P315" s="235"/>
      <c r="Q315" s="235"/>
      <c r="R315" s="239"/>
      <c r="T315" s="240"/>
      <c r="U315" s="235"/>
      <c r="V315" s="235"/>
      <c r="W315" s="235"/>
      <c r="X315" s="235"/>
      <c r="Y315" s="235"/>
      <c r="Z315" s="235"/>
      <c r="AA315" s="241"/>
      <c r="AT315" s="242" t="s">
        <v>280</v>
      </c>
      <c r="AU315" s="242" t="s">
        <v>277</v>
      </c>
      <c r="AV315" s="10" t="s">
        <v>85</v>
      </c>
      <c r="AW315" s="10" t="s">
        <v>35</v>
      </c>
      <c r="AX315" s="10" t="s">
        <v>77</v>
      </c>
      <c r="AY315" s="242" t="s">
        <v>272</v>
      </c>
    </row>
    <row r="316" s="11" customFormat="1" ht="16.5" customHeight="1">
      <c r="B316" s="243"/>
      <c r="C316" s="244"/>
      <c r="D316" s="244"/>
      <c r="E316" s="245" t="s">
        <v>22</v>
      </c>
      <c r="F316" s="246" t="s">
        <v>22</v>
      </c>
      <c r="G316" s="244"/>
      <c r="H316" s="244"/>
      <c r="I316" s="244"/>
      <c r="J316" s="244"/>
      <c r="K316" s="247">
        <v>0</v>
      </c>
      <c r="L316" s="244"/>
      <c r="M316" s="244"/>
      <c r="N316" s="244"/>
      <c r="O316" s="244"/>
      <c r="P316" s="244"/>
      <c r="Q316" s="244"/>
      <c r="R316" s="248"/>
      <c r="T316" s="249"/>
      <c r="U316" s="244"/>
      <c r="V316" s="244"/>
      <c r="W316" s="244"/>
      <c r="X316" s="244"/>
      <c r="Y316" s="244"/>
      <c r="Z316" s="244"/>
      <c r="AA316" s="250"/>
      <c r="AT316" s="251" t="s">
        <v>280</v>
      </c>
      <c r="AU316" s="251" t="s">
        <v>277</v>
      </c>
      <c r="AV316" s="11" t="s">
        <v>126</v>
      </c>
      <c r="AW316" s="11" t="s">
        <v>6</v>
      </c>
      <c r="AX316" s="11" t="s">
        <v>77</v>
      </c>
      <c r="AY316" s="251" t="s">
        <v>272</v>
      </c>
    </row>
    <row r="317" s="10" customFormat="1" ht="16.5" customHeight="1">
      <c r="B317" s="234"/>
      <c r="C317" s="235"/>
      <c r="D317" s="235"/>
      <c r="E317" s="236" t="s">
        <v>22</v>
      </c>
      <c r="F317" s="252" t="s">
        <v>281</v>
      </c>
      <c r="G317" s="235"/>
      <c r="H317" s="235"/>
      <c r="I317" s="235"/>
      <c r="J317" s="235"/>
      <c r="K317" s="236" t="s">
        <v>22</v>
      </c>
      <c r="L317" s="235"/>
      <c r="M317" s="235"/>
      <c r="N317" s="235"/>
      <c r="O317" s="235"/>
      <c r="P317" s="235"/>
      <c r="Q317" s="235"/>
      <c r="R317" s="239"/>
      <c r="T317" s="240"/>
      <c r="U317" s="235"/>
      <c r="V317" s="235"/>
      <c r="W317" s="235"/>
      <c r="X317" s="235"/>
      <c r="Y317" s="235"/>
      <c r="Z317" s="235"/>
      <c r="AA317" s="241"/>
      <c r="AT317" s="242" t="s">
        <v>280</v>
      </c>
      <c r="AU317" s="242" t="s">
        <v>277</v>
      </c>
      <c r="AV317" s="10" t="s">
        <v>85</v>
      </c>
      <c r="AW317" s="10" t="s">
        <v>35</v>
      </c>
      <c r="AX317" s="10" t="s">
        <v>77</v>
      </c>
      <c r="AY317" s="242" t="s">
        <v>272</v>
      </c>
    </row>
    <row r="318" s="10" customFormat="1" ht="16.5" customHeight="1">
      <c r="B318" s="234"/>
      <c r="C318" s="235"/>
      <c r="D318" s="235"/>
      <c r="E318" s="236" t="s">
        <v>22</v>
      </c>
      <c r="F318" s="252" t="s">
        <v>387</v>
      </c>
      <c r="G318" s="235"/>
      <c r="H318" s="235"/>
      <c r="I318" s="235"/>
      <c r="J318" s="235"/>
      <c r="K318" s="236" t="s">
        <v>22</v>
      </c>
      <c r="L318" s="235"/>
      <c r="M318" s="235"/>
      <c r="N318" s="235"/>
      <c r="O318" s="235"/>
      <c r="P318" s="235"/>
      <c r="Q318" s="235"/>
      <c r="R318" s="239"/>
      <c r="T318" s="240"/>
      <c r="U318" s="235"/>
      <c r="V318" s="235"/>
      <c r="W318" s="235"/>
      <c r="X318" s="235"/>
      <c r="Y318" s="235"/>
      <c r="Z318" s="235"/>
      <c r="AA318" s="241"/>
      <c r="AT318" s="242" t="s">
        <v>280</v>
      </c>
      <c r="AU318" s="242" t="s">
        <v>277</v>
      </c>
      <c r="AV318" s="10" t="s">
        <v>85</v>
      </c>
      <c r="AW318" s="10" t="s">
        <v>35</v>
      </c>
      <c r="AX318" s="10" t="s">
        <v>77</v>
      </c>
      <c r="AY318" s="242" t="s">
        <v>272</v>
      </c>
    </row>
    <row r="319" s="11" customFormat="1" ht="16.5" customHeight="1">
      <c r="B319" s="243"/>
      <c r="C319" s="244"/>
      <c r="D319" s="244"/>
      <c r="E319" s="245" t="s">
        <v>22</v>
      </c>
      <c r="F319" s="246" t="s">
        <v>388</v>
      </c>
      <c r="G319" s="244"/>
      <c r="H319" s="244"/>
      <c r="I319" s="244"/>
      <c r="J319" s="244"/>
      <c r="K319" s="247">
        <v>16.704000000000001</v>
      </c>
      <c r="L319" s="244"/>
      <c r="M319" s="244"/>
      <c r="N319" s="244"/>
      <c r="O319" s="244"/>
      <c r="P319" s="244"/>
      <c r="Q319" s="244"/>
      <c r="R319" s="248"/>
      <c r="T319" s="249"/>
      <c r="U319" s="244"/>
      <c r="V319" s="244"/>
      <c r="W319" s="244"/>
      <c r="X319" s="244"/>
      <c r="Y319" s="244"/>
      <c r="Z319" s="244"/>
      <c r="AA319" s="250"/>
      <c r="AT319" s="251" t="s">
        <v>280</v>
      </c>
      <c r="AU319" s="251" t="s">
        <v>277</v>
      </c>
      <c r="AV319" s="11" t="s">
        <v>126</v>
      </c>
      <c r="AW319" s="11" t="s">
        <v>35</v>
      </c>
      <c r="AX319" s="11" t="s">
        <v>77</v>
      </c>
      <c r="AY319" s="251" t="s">
        <v>272</v>
      </c>
    </row>
    <row r="320" s="10" customFormat="1" ht="16.5" customHeight="1">
      <c r="B320" s="234"/>
      <c r="C320" s="235"/>
      <c r="D320" s="235"/>
      <c r="E320" s="236" t="s">
        <v>22</v>
      </c>
      <c r="F320" s="252" t="s">
        <v>389</v>
      </c>
      <c r="G320" s="235"/>
      <c r="H320" s="235"/>
      <c r="I320" s="235"/>
      <c r="J320" s="235"/>
      <c r="K320" s="236" t="s">
        <v>22</v>
      </c>
      <c r="L320" s="235"/>
      <c r="M320" s="235"/>
      <c r="N320" s="235"/>
      <c r="O320" s="235"/>
      <c r="P320" s="235"/>
      <c r="Q320" s="235"/>
      <c r="R320" s="239"/>
      <c r="T320" s="240"/>
      <c r="U320" s="235"/>
      <c r="V320" s="235"/>
      <c r="W320" s="235"/>
      <c r="X320" s="235"/>
      <c r="Y320" s="235"/>
      <c r="Z320" s="235"/>
      <c r="AA320" s="241"/>
      <c r="AT320" s="242" t="s">
        <v>280</v>
      </c>
      <c r="AU320" s="242" t="s">
        <v>277</v>
      </c>
      <c r="AV320" s="10" t="s">
        <v>85</v>
      </c>
      <c r="AW320" s="10" t="s">
        <v>35</v>
      </c>
      <c r="AX320" s="10" t="s">
        <v>77</v>
      </c>
      <c r="AY320" s="242" t="s">
        <v>272</v>
      </c>
    </row>
    <row r="321" s="11" customFormat="1" ht="16.5" customHeight="1">
      <c r="B321" s="243"/>
      <c r="C321" s="244"/>
      <c r="D321" s="244"/>
      <c r="E321" s="245" t="s">
        <v>22</v>
      </c>
      <c r="F321" s="246" t="s">
        <v>390</v>
      </c>
      <c r="G321" s="244"/>
      <c r="H321" s="244"/>
      <c r="I321" s="244"/>
      <c r="J321" s="244"/>
      <c r="K321" s="247">
        <v>-1.6799999999999999</v>
      </c>
      <c r="L321" s="244"/>
      <c r="M321" s="244"/>
      <c r="N321" s="244"/>
      <c r="O321" s="244"/>
      <c r="P321" s="244"/>
      <c r="Q321" s="244"/>
      <c r="R321" s="248"/>
      <c r="T321" s="249"/>
      <c r="U321" s="244"/>
      <c r="V321" s="244"/>
      <c r="W321" s="244"/>
      <c r="X321" s="244"/>
      <c r="Y321" s="244"/>
      <c r="Z321" s="244"/>
      <c r="AA321" s="250"/>
      <c r="AT321" s="251" t="s">
        <v>280</v>
      </c>
      <c r="AU321" s="251" t="s">
        <v>277</v>
      </c>
      <c r="AV321" s="11" t="s">
        <v>126</v>
      </c>
      <c r="AW321" s="11" t="s">
        <v>35</v>
      </c>
      <c r="AX321" s="11" t="s">
        <v>77</v>
      </c>
      <c r="AY321" s="251" t="s">
        <v>272</v>
      </c>
    </row>
    <row r="322" s="10" customFormat="1" ht="16.5" customHeight="1">
      <c r="B322" s="234"/>
      <c r="C322" s="235"/>
      <c r="D322" s="235"/>
      <c r="E322" s="236" t="s">
        <v>22</v>
      </c>
      <c r="F322" s="252" t="s">
        <v>391</v>
      </c>
      <c r="G322" s="235"/>
      <c r="H322" s="235"/>
      <c r="I322" s="235"/>
      <c r="J322" s="235"/>
      <c r="K322" s="236" t="s">
        <v>22</v>
      </c>
      <c r="L322" s="235"/>
      <c r="M322" s="235"/>
      <c r="N322" s="235"/>
      <c r="O322" s="235"/>
      <c r="P322" s="235"/>
      <c r="Q322" s="235"/>
      <c r="R322" s="239"/>
      <c r="T322" s="240"/>
      <c r="U322" s="235"/>
      <c r="V322" s="235"/>
      <c r="W322" s="235"/>
      <c r="X322" s="235"/>
      <c r="Y322" s="235"/>
      <c r="Z322" s="235"/>
      <c r="AA322" s="241"/>
      <c r="AT322" s="242" t="s">
        <v>280</v>
      </c>
      <c r="AU322" s="242" t="s">
        <v>277</v>
      </c>
      <c r="AV322" s="10" t="s">
        <v>85</v>
      </c>
      <c r="AW322" s="10" t="s">
        <v>35</v>
      </c>
      <c r="AX322" s="10" t="s">
        <v>77</v>
      </c>
      <c r="AY322" s="242" t="s">
        <v>272</v>
      </c>
    </row>
    <row r="323" s="11" customFormat="1" ht="16.5" customHeight="1">
      <c r="B323" s="243"/>
      <c r="C323" s="244"/>
      <c r="D323" s="244"/>
      <c r="E323" s="245" t="s">
        <v>22</v>
      </c>
      <c r="F323" s="246" t="s">
        <v>392</v>
      </c>
      <c r="G323" s="244"/>
      <c r="H323" s="244"/>
      <c r="I323" s="244"/>
      <c r="J323" s="244"/>
      <c r="K323" s="247">
        <v>-0.32000000000000001</v>
      </c>
      <c r="L323" s="244"/>
      <c r="M323" s="244"/>
      <c r="N323" s="244"/>
      <c r="O323" s="244"/>
      <c r="P323" s="244"/>
      <c r="Q323" s="244"/>
      <c r="R323" s="248"/>
      <c r="T323" s="249"/>
      <c r="U323" s="244"/>
      <c r="V323" s="244"/>
      <c r="W323" s="244"/>
      <c r="X323" s="244"/>
      <c r="Y323" s="244"/>
      <c r="Z323" s="244"/>
      <c r="AA323" s="250"/>
      <c r="AT323" s="251" t="s">
        <v>280</v>
      </c>
      <c r="AU323" s="251" t="s">
        <v>277</v>
      </c>
      <c r="AV323" s="11" t="s">
        <v>126</v>
      </c>
      <c r="AW323" s="11" t="s">
        <v>35</v>
      </c>
      <c r="AX323" s="11" t="s">
        <v>77</v>
      </c>
      <c r="AY323" s="251" t="s">
        <v>272</v>
      </c>
    </row>
    <row r="324" s="12" customFormat="1" ht="16.5" customHeight="1">
      <c r="B324" s="253"/>
      <c r="C324" s="254"/>
      <c r="D324" s="254"/>
      <c r="E324" s="255" t="s">
        <v>22</v>
      </c>
      <c r="F324" s="256" t="s">
        <v>284</v>
      </c>
      <c r="G324" s="254"/>
      <c r="H324" s="254"/>
      <c r="I324" s="254"/>
      <c r="J324" s="254"/>
      <c r="K324" s="257">
        <v>14.704000000000001</v>
      </c>
      <c r="L324" s="254"/>
      <c r="M324" s="254"/>
      <c r="N324" s="254"/>
      <c r="O324" s="254"/>
      <c r="P324" s="254"/>
      <c r="Q324" s="254"/>
      <c r="R324" s="258"/>
      <c r="T324" s="259"/>
      <c r="U324" s="254"/>
      <c r="V324" s="254"/>
      <c r="W324" s="254"/>
      <c r="X324" s="254"/>
      <c r="Y324" s="254"/>
      <c r="Z324" s="254"/>
      <c r="AA324" s="260"/>
      <c r="AT324" s="261" t="s">
        <v>280</v>
      </c>
      <c r="AU324" s="261" t="s">
        <v>277</v>
      </c>
      <c r="AV324" s="12" t="s">
        <v>277</v>
      </c>
      <c r="AW324" s="12" t="s">
        <v>35</v>
      </c>
      <c r="AX324" s="12" t="s">
        <v>77</v>
      </c>
      <c r="AY324" s="261" t="s">
        <v>272</v>
      </c>
    </row>
    <row r="325" s="13" customFormat="1" ht="16.5" customHeight="1">
      <c r="B325" s="262"/>
      <c r="C325" s="263"/>
      <c r="D325" s="263"/>
      <c r="E325" s="264" t="s">
        <v>22</v>
      </c>
      <c r="F325" s="265" t="s">
        <v>285</v>
      </c>
      <c r="G325" s="263"/>
      <c r="H325" s="263"/>
      <c r="I325" s="263"/>
      <c r="J325" s="263"/>
      <c r="K325" s="266">
        <v>14.704000000000001</v>
      </c>
      <c r="L325" s="263"/>
      <c r="M325" s="263"/>
      <c r="N325" s="263"/>
      <c r="O325" s="263"/>
      <c r="P325" s="263"/>
      <c r="Q325" s="263"/>
      <c r="R325" s="267"/>
      <c r="T325" s="268"/>
      <c r="U325" s="263"/>
      <c r="V325" s="263"/>
      <c r="W325" s="263"/>
      <c r="X325" s="263"/>
      <c r="Y325" s="263"/>
      <c r="Z325" s="263"/>
      <c r="AA325" s="269"/>
      <c r="AT325" s="270" t="s">
        <v>280</v>
      </c>
      <c r="AU325" s="270" t="s">
        <v>277</v>
      </c>
      <c r="AV325" s="13" t="s">
        <v>276</v>
      </c>
      <c r="AW325" s="13" t="s">
        <v>35</v>
      </c>
      <c r="AX325" s="13" t="s">
        <v>85</v>
      </c>
      <c r="AY325" s="270" t="s">
        <v>272</v>
      </c>
    </row>
    <row r="326" s="1" customFormat="1" ht="51" customHeight="1">
      <c r="B326" s="48"/>
      <c r="C326" s="223" t="s">
        <v>393</v>
      </c>
      <c r="D326" s="223" t="s">
        <v>273</v>
      </c>
      <c r="E326" s="224" t="s">
        <v>394</v>
      </c>
      <c r="F326" s="225" t="s">
        <v>395</v>
      </c>
      <c r="G326" s="225"/>
      <c r="H326" s="225"/>
      <c r="I326" s="225"/>
      <c r="J326" s="226" t="s">
        <v>334</v>
      </c>
      <c r="K326" s="227">
        <v>23.399999999999999</v>
      </c>
      <c r="L326" s="228">
        <v>0</v>
      </c>
      <c r="M326" s="229"/>
      <c r="N326" s="230">
        <f>ROUND(L326*K326,2)</f>
        <v>0</v>
      </c>
      <c r="O326" s="230"/>
      <c r="P326" s="230"/>
      <c r="Q326" s="230"/>
      <c r="R326" s="50"/>
      <c r="T326" s="231" t="s">
        <v>22</v>
      </c>
      <c r="U326" s="58" t="s">
        <v>42</v>
      </c>
      <c r="V326" s="49"/>
      <c r="W326" s="232">
        <f>V326*K326</f>
        <v>0</v>
      </c>
      <c r="X326" s="232">
        <v>0.55291000000000001</v>
      </c>
      <c r="Y326" s="232">
        <f>X326*K326</f>
        <v>12.938094</v>
      </c>
      <c r="Z326" s="232">
        <v>0</v>
      </c>
      <c r="AA326" s="233">
        <f>Z326*K326</f>
        <v>0</v>
      </c>
      <c r="AR326" s="24" t="s">
        <v>276</v>
      </c>
      <c r="AT326" s="24" t="s">
        <v>273</v>
      </c>
      <c r="AU326" s="24" t="s">
        <v>277</v>
      </c>
      <c r="AY326" s="24" t="s">
        <v>272</v>
      </c>
      <c r="BE326" s="144">
        <f>IF(U326="základní",N326,0)</f>
        <v>0</v>
      </c>
      <c r="BF326" s="144">
        <f>IF(U326="snížená",N326,0)</f>
        <v>0</v>
      </c>
      <c r="BG326" s="144">
        <f>IF(U326="zákl. přenesená",N326,0)</f>
        <v>0</v>
      </c>
      <c r="BH326" s="144">
        <f>IF(U326="sníž. přenesená",N326,0)</f>
        <v>0</v>
      </c>
      <c r="BI326" s="144">
        <f>IF(U326="nulová",N326,0)</f>
        <v>0</v>
      </c>
      <c r="BJ326" s="24" t="s">
        <v>85</v>
      </c>
      <c r="BK326" s="144">
        <f>ROUND(L326*K326,2)</f>
        <v>0</v>
      </c>
      <c r="BL326" s="24" t="s">
        <v>276</v>
      </c>
      <c r="BM326" s="24" t="s">
        <v>396</v>
      </c>
    </row>
    <row r="327" s="10" customFormat="1" ht="25.5" customHeight="1">
      <c r="B327" s="234"/>
      <c r="C327" s="235"/>
      <c r="D327" s="235"/>
      <c r="E327" s="236" t="s">
        <v>22</v>
      </c>
      <c r="F327" s="237" t="s">
        <v>397</v>
      </c>
      <c r="G327" s="238"/>
      <c r="H327" s="238"/>
      <c r="I327" s="238"/>
      <c r="J327" s="235"/>
      <c r="K327" s="236" t="s">
        <v>22</v>
      </c>
      <c r="L327" s="235"/>
      <c r="M327" s="235"/>
      <c r="N327" s="235"/>
      <c r="O327" s="235"/>
      <c r="P327" s="235"/>
      <c r="Q327" s="235"/>
      <c r="R327" s="239"/>
      <c r="T327" s="240"/>
      <c r="U327" s="235"/>
      <c r="V327" s="235"/>
      <c r="W327" s="235"/>
      <c r="X327" s="235"/>
      <c r="Y327" s="235"/>
      <c r="Z327" s="235"/>
      <c r="AA327" s="241"/>
      <c r="AT327" s="242" t="s">
        <v>280</v>
      </c>
      <c r="AU327" s="242" t="s">
        <v>277</v>
      </c>
      <c r="AV327" s="10" t="s">
        <v>85</v>
      </c>
      <c r="AW327" s="10" t="s">
        <v>35</v>
      </c>
      <c r="AX327" s="10" t="s">
        <v>77</v>
      </c>
      <c r="AY327" s="242" t="s">
        <v>272</v>
      </c>
    </row>
    <row r="328" s="11" customFormat="1" ht="16.5" customHeight="1">
      <c r="B328" s="243"/>
      <c r="C328" s="244"/>
      <c r="D328" s="244"/>
      <c r="E328" s="245" t="s">
        <v>22</v>
      </c>
      <c r="F328" s="246" t="s">
        <v>22</v>
      </c>
      <c r="G328" s="244"/>
      <c r="H328" s="244"/>
      <c r="I328" s="244"/>
      <c r="J328" s="244"/>
      <c r="K328" s="247">
        <v>0</v>
      </c>
      <c r="L328" s="244"/>
      <c r="M328" s="244"/>
      <c r="N328" s="244"/>
      <c r="O328" s="244"/>
      <c r="P328" s="244"/>
      <c r="Q328" s="244"/>
      <c r="R328" s="248"/>
      <c r="T328" s="249"/>
      <c r="U328" s="244"/>
      <c r="V328" s="244"/>
      <c r="W328" s="244"/>
      <c r="X328" s="244"/>
      <c r="Y328" s="244"/>
      <c r="Z328" s="244"/>
      <c r="AA328" s="250"/>
      <c r="AT328" s="251" t="s">
        <v>280</v>
      </c>
      <c r="AU328" s="251" t="s">
        <v>277</v>
      </c>
      <c r="AV328" s="11" t="s">
        <v>126</v>
      </c>
      <c r="AW328" s="11" t="s">
        <v>6</v>
      </c>
      <c r="AX328" s="11" t="s">
        <v>77</v>
      </c>
      <c r="AY328" s="251" t="s">
        <v>272</v>
      </c>
    </row>
    <row r="329" s="10" customFormat="1" ht="16.5" customHeight="1">
      <c r="B329" s="234"/>
      <c r="C329" s="235"/>
      <c r="D329" s="235"/>
      <c r="E329" s="236" t="s">
        <v>22</v>
      </c>
      <c r="F329" s="252" t="s">
        <v>281</v>
      </c>
      <c r="G329" s="235"/>
      <c r="H329" s="235"/>
      <c r="I329" s="235"/>
      <c r="J329" s="235"/>
      <c r="K329" s="236" t="s">
        <v>22</v>
      </c>
      <c r="L329" s="235"/>
      <c r="M329" s="235"/>
      <c r="N329" s="235"/>
      <c r="O329" s="235"/>
      <c r="P329" s="235"/>
      <c r="Q329" s="235"/>
      <c r="R329" s="239"/>
      <c r="T329" s="240"/>
      <c r="U329" s="235"/>
      <c r="V329" s="235"/>
      <c r="W329" s="235"/>
      <c r="X329" s="235"/>
      <c r="Y329" s="235"/>
      <c r="Z329" s="235"/>
      <c r="AA329" s="241"/>
      <c r="AT329" s="242" t="s">
        <v>280</v>
      </c>
      <c r="AU329" s="242" t="s">
        <v>277</v>
      </c>
      <c r="AV329" s="10" t="s">
        <v>85</v>
      </c>
      <c r="AW329" s="10" t="s">
        <v>35</v>
      </c>
      <c r="AX329" s="10" t="s">
        <v>77</v>
      </c>
      <c r="AY329" s="242" t="s">
        <v>272</v>
      </c>
    </row>
    <row r="330" s="10" customFormat="1" ht="16.5" customHeight="1">
      <c r="B330" s="234"/>
      <c r="C330" s="235"/>
      <c r="D330" s="235"/>
      <c r="E330" s="236" t="s">
        <v>22</v>
      </c>
      <c r="F330" s="252" t="s">
        <v>362</v>
      </c>
      <c r="G330" s="235"/>
      <c r="H330" s="235"/>
      <c r="I330" s="235"/>
      <c r="J330" s="235"/>
      <c r="K330" s="236" t="s">
        <v>22</v>
      </c>
      <c r="L330" s="235"/>
      <c r="M330" s="235"/>
      <c r="N330" s="235"/>
      <c r="O330" s="235"/>
      <c r="P330" s="235"/>
      <c r="Q330" s="235"/>
      <c r="R330" s="239"/>
      <c r="T330" s="240"/>
      <c r="U330" s="235"/>
      <c r="V330" s="235"/>
      <c r="W330" s="235"/>
      <c r="X330" s="235"/>
      <c r="Y330" s="235"/>
      <c r="Z330" s="235"/>
      <c r="AA330" s="241"/>
      <c r="AT330" s="242" t="s">
        <v>280</v>
      </c>
      <c r="AU330" s="242" t="s">
        <v>277</v>
      </c>
      <c r="AV330" s="10" t="s">
        <v>85</v>
      </c>
      <c r="AW330" s="10" t="s">
        <v>35</v>
      </c>
      <c r="AX330" s="10" t="s">
        <v>77</v>
      </c>
      <c r="AY330" s="242" t="s">
        <v>272</v>
      </c>
    </row>
    <row r="331" s="11" customFormat="1" ht="16.5" customHeight="1">
      <c r="B331" s="243"/>
      <c r="C331" s="244"/>
      <c r="D331" s="244"/>
      <c r="E331" s="245" t="s">
        <v>22</v>
      </c>
      <c r="F331" s="246" t="s">
        <v>398</v>
      </c>
      <c r="G331" s="244"/>
      <c r="H331" s="244"/>
      <c r="I331" s="244"/>
      <c r="J331" s="244"/>
      <c r="K331" s="247">
        <v>23.399999999999999</v>
      </c>
      <c r="L331" s="244"/>
      <c r="M331" s="244"/>
      <c r="N331" s="244"/>
      <c r="O331" s="244"/>
      <c r="P331" s="244"/>
      <c r="Q331" s="244"/>
      <c r="R331" s="248"/>
      <c r="T331" s="249"/>
      <c r="U331" s="244"/>
      <c r="V331" s="244"/>
      <c r="W331" s="244"/>
      <c r="X331" s="244"/>
      <c r="Y331" s="244"/>
      <c r="Z331" s="244"/>
      <c r="AA331" s="250"/>
      <c r="AT331" s="251" t="s">
        <v>280</v>
      </c>
      <c r="AU331" s="251" t="s">
        <v>277</v>
      </c>
      <c r="AV331" s="11" t="s">
        <v>126</v>
      </c>
      <c r="AW331" s="11" t="s">
        <v>35</v>
      </c>
      <c r="AX331" s="11" t="s">
        <v>77</v>
      </c>
      <c r="AY331" s="251" t="s">
        <v>272</v>
      </c>
    </row>
    <row r="332" s="12" customFormat="1" ht="16.5" customHeight="1">
      <c r="B332" s="253"/>
      <c r="C332" s="254"/>
      <c r="D332" s="254"/>
      <c r="E332" s="255" t="s">
        <v>22</v>
      </c>
      <c r="F332" s="256" t="s">
        <v>284</v>
      </c>
      <c r="G332" s="254"/>
      <c r="H332" s="254"/>
      <c r="I332" s="254"/>
      <c r="J332" s="254"/>
      <c r="K332" s="257">
        <v>23.399999999999999</v>
      </c>
      <c r="L332" s="254"/>
      <c r="M332" s="254"/>
      <c r="N332" s="254"/>
      <c r="O332" s="254"/>
      <c r="P332" s="254"/>
      <c r="Q332" s="254"/>
      <c r="R332" s="258"/>
      <c r="T332" s="259"/>
      <c r="U332" s="254"/>
      <c r="V332" s="254"/>
      <c r="W332" s="254"/>
      <c r="X332" s="254"/>
      <c r="Y332" s="254"/>
      <c r="Z332" s="254"/>
      <c r="AA332" s="260"/>
      <c r="AT332" s="261" t="s">
        <v>280</v>
      </c>
      <c r="AU332" s="261" t="s">
        <v>277</v>
      </c>
      <c r="AV332" s="12" t="s">
        <v>277</v>
      </c>
      <c r="AW332" s="12" t="s">
        <v>35</v>
      </c>
      <c r="AX332" s="12" t="s">
        <v>77</v>
      </c>
      <c r="AY332" s="261" t="s">
        <v>272</v>
      </c>
    </row>
    <row r="333" s="13" customFormat="1" ht="16.5" customHeight="1">
      <c r="B333" s="262"/>
      <c r="C333" s="263"/>
      <c r="D333" s="263"/>
      <c r="E333" s="264" t="s">
        <v>22</v>
      </c>
      <c r="F333" s="265" t="s">
        <v>285</v>
      </c>
      <c r="G333" s="263"/>
      <c r="H333" s="263"/>
      <c r="I333" s="263"/>
      <c r="J333" s="263"/>
      <c r="K333" s="266">
        <v>23.399999999999999</v>
      </c>
      <c r="L333" s="263"/>
      <c r="M333" s="263"/>
      <c r="N333" s="263"/>
      <c r="O333" s="263"/>
      <c r="P333" s="263"/>
      <c r="Q333" s="263"/>
      <c r="R333" s="267"/>
      <c r="T333" s="268"/>
      <c r="U333" s="263"/>
      <c r="V333" s="263"/>
      <c r="W333" s="263"/>
      <c r="X333" s="263"/>
      <c r="Y333" s="263"/>
      <c r="Z333" s="263"/>
      <c r="AA333" s="269"/>
      <c r="AT333" s="270" t="s">
        <v>280</v>
      </c>
      <c r="AU333" s="270" t="s">
        <v>277</v>
      </c>
      <c r="AV333" s="13" t="s">
        <v>276</v>
      </c>
      <c r="AW333" s="13" t="s">
        <v>35</v>
      </c>
      <c r="AX333" s="13" t="s">
        <v>85</v>
      </c>
      <c r="AY333" s="270" t="s">
        <v>272</v>
      </c>
    </row>
    <row r="334" s="1" customFormat="1" ht="51" customHeight="1">
      <c r="B334" s="48"/>
      <c r="C334" s="223" t="s">
        <v>155</v>
      </c>
      <c r="D334" s="223" t="s">
        <v>273</v>
      </c>
      <c r="E334" s="224" t="s">
        <v>399</v>
      </c>
      <c r="F334" s="225" t="s">
        <v>400</v>
      </c>
      <c r="G334" s="225"/>
      <c r="H334" s="225"/>
      <c r="I334" s="225"/>
      <c r="J334" s="226" t="s">
        <v>321</v>
      </c>
      <c r="K334" s="227">
        <v>0.45000000000000001</v>
      </c>
      <c r="L334" s="228">
        <v>0</v>
      </c>
      <c r="M334" s="229"/>
      <c r="N334" s="230">
        <f>ROUND(L334*K334,2)</f>
        <v>0</v>
      </c>
      <c r="O334" s="230"/>
      <c r="P334" s="230"/>
      <c r="Q334" s="230"/>
      <c r="R334" s="50"/>
      <c r="T334" s="231" t="s">
        <v>22</v>
      </c>
      <c r="U334" s="58" t="s">
        <v>42</v>
      </c>
      <c r="V334" s="49"/>
      <c r="W334" s="232">
        <f>V334*K334</f>
        <v>0</v>
      </c>
      <c r="X334" s="232">
        <v>1.04881</v>
      </c>
      <c r="Y334" s="232">
        <f>X334*K334</f>
        <v>0.47196450000000001</v>
      </c>
      <c r="Z334" s="232">
        <v>0</v>
      </c>
      <c r="AA334" s="233">
        <f>Z334*K334</f>
        <v>0</v>
      </c>
      <c r="AR334" s="24" t="s">
        <v>276</v>
      </c>
      <c r="AT334" s="24" t="s">
        <v>273</v>
      </c>
      <c r="AU334" s="24" t="s">
        <v>277</v>
      </c>
      <c r="AY334" s="24" t="s">
        <v>272</v>
      </c>
      <c r="BE334" s="144">
        <f>IF(U334="základní",N334,0)</f>
        <v>0</v>
      </c>
      <c r="BF334" s="144">
        <f>IF(U334="snížená",N334,0)</f>
        <v>0</v>
      </c>
      <c r="BG334" s="144">
        <f>IF(U334="zákl. přenesená",N334,0)</f>
        <v>0</v>
      </c>
      <c r="BH334" s="144">
        <f>IF(U334="sníž. přenesená",N334,0)</f>
        <v>0</v>
      </c>
      <c r="BI334" s="144">
        <f>IF(U334="nulová",N334,0)</f>
        <v>0</v>
      </c>
      <c r="BJ334" s="24" t="s">
        <v>85</v>
      </c>
      <c r="BK334" s="144">
        <f>ROUND(L334*K334,2)</f>
        <v>0</v>
      </c>
      <c r="BL334" s="24" t="s">
        <v>276</v>
      </c>
      <c r="BM334" s="24" t="s">
        <v>401</v>
      </c>
    </row>
    <row r="335" s="10" customFormat="1" ht="16.5" customHeight="1">
      <c r="B335" s="234"/>
      <c r="C335" s="235"/>
      <c r="D335" s="235"/>
      <c r="E335" s="236" t="s">
        <v>22</v>
      </c>
      <c r="F335" s="237" t="s">
        <v>402</v>
      </c>
      <c r="G335" s="238"/>
      <c r="H335" s="238"/>
      <c r="I335" s="238"/>
      <c r="J335" s="235"/>
      <c r="K335" s="236" t="s">
        <v>22</v>
      </c>
      <c r="L335" s="235"/>
      <c r="M335" s="235"/>
      <c r="N335" s="235"/>
      <c r="O335" s="235"/>
      <c r="P335" s="235"/>
      <c r="Q335" s="235"/>
      <c r="R335" s="239"/>
      <c r="T335" s="240"/>
      <c r="U335" s="235"/>
      <c r="V335" s="235"/>
      <c r="W335" s="235"/>
      <c r="X335" s="235"/>
      <c r="Y335" s="235"/>
      <c r="Z335" s="235"/>
      <c r="AA335" s="241"/>
      <c r="AT335" s="242" t="s">
        <v>280</v>
      </c>
      <c r="AU335" s="242" t="s">
        <v>277</v>
      </c>
      <c r="AV335" s="10" t="s">
        <v>85</v>
      </c>
      <c r="AW335" s="10" t="s">
        <v>35</v>
      </c>
      <c r="AX335" s="10" t="s">
        <v>77</v>
      </c>
      <c r="AY335" s="242" t="s">
        <v>272</v>
      </c>
    </row>
    <row r="336" s="10" customFormat="1" ht="16.5" customHeight="1">
      <c r="B336" s="234"/>
      <c r="C336" s="235"/>
      <c r="D336" s="235"/>
      <c r="E336" s="236" t="s">
        <v>22</v>
      </c>
      <c r="F336" s="252" t="s">
        <v>403</v>
      </c>
      <c r="G336" s="235"/>
      <c r="H336" s="235"/>
      <c r="I336" s="235"/>
      <c r="J336" s="235"/>
      <c r="K336" s="236" t="s">
        <v>22</v>
      </c>
      <c r="L336" s="235"/>
      <c r="M336" s="235"/>
      <c r="N336" s="235"/>
      <c r="O336" s="235"/>
      <c r="P336" s="235"/>
      <c r="Q336" s="235"/>
      <c r="R336" s="239"/>
      <c r="T336" s="240"/>
      <c r="U336" s="235"/>
      <c r="V336" s="235"/>
      <c r="W336" s="235"/>
      <c r="X336" s="235"/>
      <c r="Y336" s="235"/>
      <c r="Z336" s="235"/>
      <c r="AA336" s="241"/>
      <c r="AT336" s="242" t="s">
        <v>280</v>
      </c>
      <c r="AU336" s="242" t="s">
        <v>277</v>
      </c>
      <c r="AV336" s="10" t="s">
        <v>85</v>
      </c>
      <c r="AW336" s="10" t="s">
        <v>35</v>
      </c>
      <c r="AX336" s="10" t="s">
        <v>77</v>
      </c>
      <c r="AY336" s="242" t="s">
        <v>272</v>
      </c>
    </row>
    <row r="337" s="11" customFormat="1" ht="16.5" customHeight="1">
      <c r="B337" s="243"/>
      <c r="C337" s="244"/>
      <c r="D337" s="244"/>
      <c r="E337" s="245" t="s">
        <v>22</v>
      </c>
      <c r="F337" s="246" t="s">
        <v>22</v>
      </c>
      <c r="G337" s="244"/>
      <c r="H337" s="244"/>
      <c r="I337" s="244"/>
      <c r="J337" s="244"/>
      <c r="K337" s="247">
        <v>0</v>
      </c>
      <c r="L337" s="244"/>
      <c r="M337" s="244"/>
      <c r="N337" s="244"/>
      <c r="O337" s="244"/>
      <c r="P337" s="244"/>
      <c r="Q337" s="244"/>
      <c r="R337" s="248"/>
      <c r="T337" s="249"/>
      <c r="U337" s="244"/>
      <c r="V337" s="244"/>
      <c r="W337" s="244"/>
      <c r="X337" s="244"/>
      <c r="Y337" s="244"/>
      <c r="Z337" s="244"/>
      <c r="AA337" s="250"/>
      <c r="AT337" s="251" t="s">
        <v>280</v>
      </c>
      <c r="AU337" s="251" t="s">
        <v>277</v>
      </c>
      <c r="AV337" s="11" t="s">
        <v>126</v>
      </c>
      <c r="AW337" s="11" t="s">
        <v>6</v>
      </c>
      <c r="AX337" s="11" t="s">
        <v>77</v>
      </c>
      <c r="AY337" s="251" t="s">
        <v>272</v>
      </c>
    </row>
    <row r="338" s="10" customFormat="1" ht="16.5" customHeight="1">
      <c r="B338" s="234"/>
      <c r="C338" s="235"/>
      <c r="D338" s="235"/>
      <c r="E338" s="236" t="s">
        <v>22</v>
      </c>
      <c r="F338" s="252" t="s">
        <v>281</v>
      </c>
      <c r="G338" s="235"/>
      <c r="H338" s="235"/>
      <c r="I338" s="235"/>
      <c r="J338" s="235"/>
      <c r="K338" s="236" t="s">
        <v>22</v>
      </c>
      <c r="L338" s="235"/>
      <c r="M338" s="235"/>
      <c r="N338" s="235"/>
      <c r="O338" s="235"/>
      <c r="P338" s="235"/>
      <c r="Q338" s="235"/>
      <c r="R338" s="239"/>
      <c r="T338" s="240"/>
      <c r="U338" s="235"/>
      <c r="V338" s="235"/>
      <c r="W338" s="235"/>
      <c r="X338" s="235"/>
      <c r="Y338" s="235"/>
      <c r="Z338" s="235"/>
      <c r="AA338" s="241"/>
      <c r="AT338" s="242" t="s">
        <v>280</v>
      </c>
      <c r="AU338" s="242" t="s">
        <v>277</v>
      </c>
      <c r="AV338" s="10" t="s">
        <v>85</v>
      </c>
      <c r="AW338" s="10" t="s">
        <v>35</v>
      </c>
      <c r="AX338" s="10" t="s">
        <v>77</v>
      </c>
      <c r="AY338" s="242" t="s">
        <v>272</v>
      </c>
    </row>
    <row r="339" s="10" customFormat="1" ht="16.5" customHeight="1">
      <c r="B339" s="234"/>
      <c r="C339" s="235"/>
      <c r="D339" s="235"/>
      <c r="E339" s="236" t="s">
        <v>22</v>
      </c>
      <c r="F339" s="252" t="s">
        <v>362</v>
      </c>
      <c r="G339" s="235"/>
      <c r="H339" s="235"/>
      <c r="I339" s="235"/>
      <c r="J339" s="235"/>
      <c r="K339" s="236" t="s">
        <v>22</v>
      </c>
      <c r="L339" s="235"/>
      <c r="M339" s="235"/>
      <c r="N339" s="235"/>
      <c r="O339" s="235"/>
      <c r="P339" s="235"/>
      <c r="Q339" s="235"/>
      <c r="R339" s="239"/>
      <c r="T339" s="240"/>
      <c r="U339" s="235"/>
      <c r="V339" s="235"/>
      <c r="W339" s="235"/>
      <c r="X339" s="235"/>
      <c r="Y339" s="235"/>
      <c r="Z339" s="235"/>
      <c r="AA339" s="241"/>
      <c r="AT339" s="242" t="s">
        <v>280</v>
      </c>
      <c r="AU339" s="242" t="s">
        <v>277</v>
      </c>
      <c r="AV339" s="10" t="s">
        <v>85</v>
      </c>
      <c r="AW339" s="10" t="s">
        <v>35</v>
      </c>
      <c r="AX339" s="10" t="s">
        <v>77</v>
      </c>
      <c r="AY339" s="242" t="s">
        <v>272</v>
      </c>
    </row>
    <row r="340" s="11" customFormat="1" ht="16.5" customHeight="1">
      <c r="B340" s="243"/>
      <c r="C340" s="244"/>
      <c r="D340" s="244"/>
      <c r="E340" s="245" t="s">
        <v>22</v>
      </c>
      <c r="F340" s="246" t="s">
        <v>404</v>
      </c>
      <c r="G340" s="244"/>
      <c r="H340" s="244"/>
      <c r="I340" s="244"/>
      <c r="J340" s="244"/>
      <c r="K340" s="247">
        <v>200</v>
      </c>
      <c r="L340" s="244"/>
      <c r="M340" s="244"/>
      <c r="N340" s="244"/>
      <c r="O340" s="244"/>
      <c r="P340" s="244"/>
      <c r="Q340" s="244"/>
      <c r="R340" s="248"/>
      <c r="T340" s="249"/>
      <c r="U340" s="244"/>
      <c r="V340" s="244"/>
      <c r="W340" s="244"/>
      <c r="X340" s="244"/>
      <c r="Y340" s="244"/>
      <c r="Z340" s="244"/>
      <c r="AA340" s="250"/>
      <c r="AT340" s="251" t="s">
        <v>280</v>
      </c>
      <c r="AU340" s="251" t="s">
        <v>277</v>
      </c>
      <c r="AV340" s="11" t="s">
        <v>126</v>
      </c>
      <c r="AW340" s="11" t="s">
        <v>35</v>
      </c>
      <c r="AX340" s="11" t="s">
        <v>77</v>
      </c>
      <c r="AY340" s="251" t="s">
        <v>272</v>
      </c>
    </row>
    <row r="341" s="12" customFormat="1" ht="16.5" customHeight="1">
      <c r="B341" s="253"/>
      <c r="C341" s="254"/>
      <c r="D341" s="254"/>
      <c r="E341" s="255" t="s">
        <v>22</v>
      </c>
      <c r="F341" s="256" t="s">
        <v>284</v>
      </c>
      <c r="G341" s="254"/>
      <c r="H341" s="254"/>
      <c r="I341" s="254"/>
      <c r="J341" s="254"/>
      <c r="K341" s="257">
        <v>200</v>
      </c>
      <c r="L341" s="254"/>
      <c r="M341" s="254"/>
      <c r="N341" s="254"/>
      <c r="O341" s="254"/>
      <c r="P341" s="254"/>
      <c r="Q341" s="254"/>
      <c r="R341" s="258"/>
      <c r="T341" s="259"/>
      <c r="U341" s="254"/>
      <c r="V341" s="254"/>
      <c r="W341" s="254"/>
      <c r="X341" s="254"/>
      <c r="Y341" s="254"/>
      <c r="Z341" s="254"/>
      <c r="AA341" s="260"/>
      <c r="AT341" s="261" t="s">
        <v>280</v>
      </c>
      <c r="AU341" s="261" t="s">
        <v>277</v>
      </c>
      <c r="AV341" s="12" t="s">
        <v>277</v>
      </c>
      <c r="AW341" s="12" t="s">
        <v>35</v>
      </c>
      <c r="AX341" s="12" t="s">
        <v>77</v>
      </c>
      <c r="AY341" s="261" t="s">
        <v>272</v>
      </c>
    </row>
    <row r="342" s="11" customFormat="1" ht="16.5" customHeight="1">
      <c r="B342" s="243"/>
      <c r="C342" s="244"/>
      <c r="D342" s="244"/>
      <c r="E342" s="245" t="s">
        <v>22</v>
      </c>
      <c r="F342" s="246" t="s">
        <v>22</v>
      </c>
      <c r="G342" s="244"/>
      <c r="H342" s="244"/>
      <c r="I342" s="244"/>
      <c r="J342" s="244"/>
      <c r="K342" s="247">
        <v>0</v>
      </c>
      <c r="L342" s="244"/>
      <c r="M342" s="244"/>
      <c r="N342" s="244"/>
      <c r="O342" s="244"/>
      <c r="P342" s="244"/>
      <c r="Q342" s="244"/>
      <c r="R342" s="248"/>
      <c r="T342" s="249"/>
      <c r="U342" s="244"/>
      <c r="V342" s="244"/>
      <c r="W342" s="244"/>
      <c r="X342" s="244"/>
      <c r="Y342" s="244"/>
      <c r="Z342" s="244"/>
      <c r="AA342" s="250"/>
      <c r="AT342" s="251" t="s">
        <v>280</v>
      </c>
      <c r="AU342" s="251" t="s">
        <v>277</v>
      </c>
      <c r="AV342" s="11" t="s">
        <v>126</v>
      </c>
      <c r="AW342" s="11" t="s">
        <v>6</v>
      </c>
      <c r="AX342" s="11" t="s">
        <v>77</v>
      </c>
      <c r="AY342" s="251" t="s">
        <v>272</v>
      </c>
    </row>
    <row r="343" s="10" customFormat="1" ht="16.5" customHeight="1">
      <c r="B343" s="234"/>
      <c r="C343" s="235"/>
      <c r="D343" s="235"/>
      <c r="E343" s="236" t="s">
        <v>22</v>
      </c>
      <c r="F343" s="252" t="s">
        <v>405</v>
      </c>
      <c r="G343" s="235"/>
      <c r="H343" s="235"/>
      <c r="I343" s="235"/>
      <c r="J343" s="235"/>
      <c r="K343" s="236" t="s">
        <v>22</v>
      </c>
      <c r="L343" s="235"/>
      <c r="M343" s="235"/>
      <c r="N343" s="235"/>
      <c r="O343" s="235"/>
      <c r="P343" s="235"/>
      <c r="Q343" s="235"/>
      <c r="R343" s="239"/>
      <c r="T343" s="240"/>
      <c r="U343" s="235"/>
      <c r="V343" s="235"/>
      <c r="W343" s="235"/>
      <c r="X343" s="235"/>
      <c r="Y343" s="235"/>
      <c r="Z343" s="235"/>
      <c r="AA343" s="241"/>
      <c r="AT343" s="242" t="s">
        <v>280</v>
      </c>
      <c r="AU343" s="242" t="s">
        <v>277</v>
      </c>
      <c r="AV343" s="10" t="s">
        <v>85</v>
      </c>
      <c r="AW343" s="10" t="s">
        <v>35</v>
      </c>
      <c r="AX343" s="10" t="s">
        <v>77</v>
      </c>
      <c r="AY343" s="242" t="s">
        <v>272</v>
      </c>
    </row>
    <row r="344" s="10" customFormat="1" ht="16.5" customHeight="1">
      <c r="B344" s="234"/>
      <c r="C344" s="235"/>
      <c r="D344" s="235"/>
      <c r="E344" s="236" t="s">
        <v>22</v>
      </c>
      <c r="F344" s="252" t="s">
        <v>406</v>
      </c>
      <c r="G344" s="235"/>
      <c r="H344" s="235"/>
      <c r="I344" s="235"/>
      <c r="J344" s="235"/>
      <c r="K344" s="236" t="s">
        <v>22</v>
      </c>
      <c r="L344" s="235"/>
      <c r="M344" s="235"/>
      <c r="N344" s="235"/>
      <c r="O344" s="235"/>
      <c r="P344" s="235"/>
      <c r="Q344" s="235"/>
      <c r="R344" s="239"/>
      <c r="T344" s="240"/>
      <c r="U344" s="235"/>
      <c r="V344" s="235"/>
      <c r="W344" s="235"/>
      <c r="X344" s="235"/>
      <c r="Y344" s="235"/>
      <c r="Z344" s="235"/>
      <c r="AA344" s="241"/>
      <c r="AT344" s="242" t="s">
        <v>280</v>
      </c>
      <c r="AU344" s="242" t="s">
        <v>277</v>
      </c>
      <c r="AV344" s="10" t="s">
        <v>85</v>
      </c>
      <c r="AW344" s="10" t="s">
        <v>35</v>
      </c>
      <c r="AX344" s="10" t="s">
        <v>77</v>
      </c>
      <c r="AY344" s="242" t="s">
        <v>272</v>
      </c>
    </row>
    <row r="345" s="11" customFormat="1" ht="16.5" customHeight="1">
      <c r="B345" s="243"/>
      <c r="C345" s="244"/>
      <c r="D345" s="244"/>
      <c r="E345" s="245" t="s">
        <v>22</v>
      </c>
      <c r="F345" s="246" t="s">
        <v>22</v>
      </c>
      <c r="G345" s="244"/>
      <c r="H345" s="244"/>
      <c r="I345" s="244"/>
      <c r="J345" s="244"/>
      <c r="K345" s="247">
        <v>0</v>
      </c>
      <c r="L345" s="244"/>
      <c r="M345" s="244"/>
      <c r="N345" s="244"/>
      <c r="O345" s="244"/>
      <c r="P345" s="244"/>
      <c r="Q345" s="244"/>
      <c r="R345" s="248"/>
      <c r="T345" s="249"/>
      <c r="U345" s="244"/>
      <c r="V345" s="244"/>
      <c r="W345" s="244"/>
      <c r="X345" s="244"/>
      <c r="Y345" s="244"/>
      <c r="Z345" s="244"/>
      <c r="AA345" s="250"/>
      <c r="AT345" s="251" t="s">
        <v>280</v>
      </c>
      <c r="AU345" s="251" t="s">
        <v>277</v>
      </c>
      <c r="AV345" s="11" t="s">
        <v>126</v>
      </c>
      <c r="AW345" s="11" t="s">
        <v>6</v>
      </c>
      <c r="AX345" s="11" t="s">
        <v>77</v>
      </c>
      <c r="AY345" s="251" t="s">
        <v>272</v>
      </c>
    </row>
    <row r="346" s="10" customFormat="1" ht="16.5" customHeight="1">
      <c r="B346" s="234"/>
      <c r="C346" s="235"/>
      <c r="D346" s="235"/>
      <c r="E346" s="236" t="s">
        <v>22</v>
      </c>
      <c r="F346" s="252" t="s">
        <v>281</v>
      </c>
      <c r="G346" s="235"/>
      <c r="H346" s="235"/>
      <c r="I346" s="235"/>
      <c r="J346" s="235"/>
      <c r="K346" s="236" t="s">
        <v>22</v>
      </c>
      <c r="L346" s="235"/>
      <c r="M346" s="235"/>
      <c r="N346" s="235"/>
      <c r="O346" s="235"/>
      <c r="P346" s="235"/>
      <c r="Q346" s="235"/>
      <c r="R346" s="239"/>
      <c r="T346" s="240"/>
      <c r="U346" s="235"/>
      <c r="V346" s="235"/>
      <c r="W346" s="235"/>
      <c r="X346" s="235"/>
      <c r="Y346" s="235"/>
      <c r="Z346" s="235"/>
      <c r="AA346" s="241"/>
      <c r="AT346" s="242" t="s">
        <v>280</v>
      </c>
      <c r="AU346" s="242" t="s">
        <v>277</v>
      </c>
      <c r="AV346" s="10" t="s">
        <v>85</v>
      </c>
      <c r="AW346" s="10" t="s">
        <v>35</v>
      </c>
      <c r="AX346" s="10" t="s">
        <v>77</v>
      </c>
      <c r="AY346" s="242" t="s">
        <v>272</v>
      </c>
    </row>
    <row r="347" s="10" customFormat="1" ht="16.5" customHeight="1">
      <c r="B347" s="234"/>
      <c r="C347" s="235"/>
      <c r="D347" s="235"/>
      <c r="E347" s="236" t="s">
        <v>22</v>
      </c>
      <c r="F347" s="252" t="s">
        <v>362</v>
      </c>
      <c r="G347" s="235"/>
      <c r="H347" s="235"/>
      <c r="I347" s="235"/>
      <c r="J347" s="235"/>
      <c r="K347" s="236" t="s">
        <v>22</v>
      </c>
      <c r="L347" s="235"/>
      <c r="M347" s="235"/>
      <c r="N347" s="235"/>
      <c r="O347" s="235"/>
      <c r="P347" s="235"/>
      <c r="Q347" s="235"/>
      <c r="R347" s="239"/>
      <c r="T347" s="240"/>
      <c r="U347" s="235"/>
      <c r="V347" s="235"/>
      <c r="W347" s="235"/>
      <c r="X347" s="235"/>
      <c r="Y347" s="235"/>
      <c r="Z347" s="235"/>
      <c r="AA347" s="241"/>
      <c r="AT347" s="242" t="s">
        <v>280</v>
      </c>
      <c r="AU347" s="242" t="s">
        <v>277</v>
      </c>
      <c r="AV347" s="10" t="s">
        <v>85</v>
      </c>
      <c r="AW347" s="10" t="s">
        <v>35</v>
      </c>
      <c r="AX347" s="10" t="s">
        <v>77</v>
      </c>
      <c r="AY347" s="242" t="s">
        <v>272</v>
      </c>
    </row>
    <row r="348" s="11" customFormat="1" ht="16.5" customHeight="1">
      <c r="B348" s="243"/>
      <c r="C348" s="244"/>
      <c r="D348" s="244"/>
      <c r="E348" s="245" t="s">
        <v>22</v>
      </c>
      <c r="F348" s="246" t="s">
        <v>407</v>
      </c>
      <c r="G348" s="244"/>
      <c r="H348" s="244"/>
      <c r="I348" s="244"/>
      <c r="J348" s="244"/>
      <c r="K348" s="247">
        <v>250</v>
      </c>
      <c r="L348" s="244"/>
      <c r="M348" s="244"/>
      <c r="N348" s="244"/>
      <c r="O348" s="244"/>
      <c r="P348" s="244"/>
      <c r="Q348" s="244"/>
      <c r="R348" s="248"/>
      <c r="T348" s="249"/>
      <c r="U348" s="244"/>
      <c r="V348" s="244"/>
      <c r="W348" s="244"/>
      <c r="X348" s="244"/>
      <c r="Y348" s="244"/>
      <c r="Z348" s="244"/>
      <c r="AA348" s="250"/>
      <c r="AT348" s="251" t="s">
        <v>280</v>
      </c>
      <c r="AU348" s="251" t="s">
        <v>277</v>
      </c>
      <c r="AV348" s="11" t="s">
        <v>126</v>
      </c>
      <c r="AW348" s="11" t="s">
        <v>35</v>
      </c>
      <c r="AX348" s="11" t="s">
        <v>77</v>
      </c>
      <c r="AY348" s="251" t="s">
        <v>272</v>
      </c>
    </row>
    <row r="349" s="12" customFormat="1" ht="16.5" customHeight="1">
      <c r="B349" s="253"/>
      <c r="C349" s="254"/>
      <c r="D349" s="254"/>
      <c r="E349" s="255" t="s">
        <v>22</v>
      </c>
      <c r="F349" s="256" t="s">
        <v>284</v>
      </c>
      <c r="G349" s="254"/>
      <c r="H349" s="254"/>
      <c r="I349" s="254"/>
      <c r="J349" s="254"/>
      <c r="K349" s="257">
        <v>250</v>
      </c>
      <c r="L349" s="254"/>
      <c r="M349" s="254"/>
      <c r="N349" s="254"/>
      <c r="O349" s="254"/>
      <c r="P349" s="254"/>
      <c r="Q349" s="254"/>
      <c r="R349" s="258"/>
      <c r="T349" s="259"/>
      <c r="U349" s="254"/>
      <c r="V349" s="254"/>
      <c r="W349" s="254"/>
      <c r="X349" s="254"/>
      <c r="Y349" s="254"/>
      <c r="Z349" s="254"/>
      <c r="AA349" s="260"/>
      <c r="AT349" s="261" t="s">
        <v>280</v>
      </c>
      <c r="AU349" s="261" t="s">
        <v>277</v>
      </c>
      <c r="AV349" s="12" t="s">
        <v>277</v>
      </c>
      <c r="AW349" s="12" t="s">
        <v>35</v>
      </c>
      <c r="AX349" s="12" t="s">
        <v>77</v>
      </c>
      <c r="AY349" s="261" t="s">
        <v>272</v>
      </c>
    </row>
    <row r="350" s="13" customFormat="1" ht="16.5" customHeight="1">
      <c r="B350" s="262"/>
      <c r="C350" s="263"/>
      <c r="D350" s="263"/>
      <c r="E350" s="264" t="s">
        <v>144</v>
      </c>
      <c r="F350" s="265" t="s">
        <v>285</v>
      </c>
      <c r="G350" s="263"/>
      <c r="H350" s="263"/>
      <c r="I350" s="263"/>
      <c r="J350" s="263"/>
      <c r="K350" s="266">
        <v>450</v>
      </c>
      <c r="L350" s="263"/>
      <c r="M350" s="263"/>
      <c r="N350" s="263"/>
      <c r="O350" s="263"/>
      <c r="P350" s="263"/>
      <c r="Q350" s="263"/>
      <c r="R350" s="267"/>
      <c r="T350" s="268"/>
      <c r="U350" s="263"/>
      <c r="V350" s="263"/>
      <c r="W350" s="263"/>
      <c r="X350" s="263"/>
      <c r="Y350" s="263"/>
      <c r="Z350" s="263"/>
      <c r="AA350" s="269"/>
      <c r="AT350" s="270" t="s">
        <v>280</v>
      </c>
      <c r="AU350" s="270" t="s">
        <v>277</v>
      </c>
      <c r="AV350" s="13" t="s">
        <v>276</v>
      </c>
      <c r="AW350" s="13" t="s">
        <v>35</v>
      </c>
      <c r="AX350" s="13" t="s">
        <v>77</v>
      </c>
      <c r="AY350" s="270" t="s">
        <v>272</v>
      </c>
    </row>
    <row r="351" s="11" customFormat="1" ht="16.5" customHeight="1">
      <c r="B351" s="243"/>
      <c r="C351" s="244"/>
      <c r="D351" s="244"/>
      <c r="E351" s="245" t="s">
        <v>22</v>
      </c>
      <c r="F351" s="246" t="s">
        <v>22</v>
      </c>
      <c r="G351" s="244"/>
      <c r="H351" s="244"/>
      <c r="I351" s="244"/>
      <c r="J351" s="244"/>
      <c r="K351" s="247">
        <v>0</v>
      </c>
      <c r="L351" s="244"/>
      <c r="M351" s="244"/>
      <c r="N351" s="244"/>
      <c r="O351" s="244"/>
      <c r="P351" s="244"/>
      <c r="Q351" s="244"/>
      <c r="R351" s="248"/>
      <c r="T351" s="249"/>
      <c r="U351" s="244"/>
      <c r="V351" s="244"/>
      <c r="W351" s="244"/>
      <c r="X351" s="244"/>
      <c r="Y351" s="244"/>
      <c r="Z351" s="244"/>
      <c r="AA351" s="250"/>
      <c r="AT351" s="251" t="s">
        <v>280</v>
      </c>
      <c r="AU351" s="251" t="s">
        <v>277</v>
      </c>
      <c r="AV351" s="11" t="s">
        <v>126</v>
      </c>
      <c r="AW351" s="11" t="s">
        <v>6</v>
      </c>
      <c r="AX351" s="11" t="s">
        <v>77</v>
      </c>
      <c r="AY351" s="251" t="s">
        <v>272</v>
      </c>
    </row>
    <row r="352" s="11" customFormat="1" ht="16.5" customHeight="1">
      <c r="B352" s="243"/>
      <c r="C352" s="244"/>
      <c r="D352" s="244"/>
      <c r="E352" s="245" t="s">
        <v>22</v>
      </c>
      <c r="F352" s="246" t="s">
        <v>408</v>
      </c>
      <c r="G352" s="244"/>
      <c r="H352" s="244"/>
      <c r="I352" s="244"/>
      <c r="J352" s="244"/>
      <c r="K352" s="247">
        <v>0.45000000000000001</v>
      </c>
      <c r="L352" s="244"/>
      <c r="M352" s="244"/>
      <c r="N352" s="244"/>
      <c r="O352" s="244"/>
      <c r="P352" s="244"/>
      <c r="Q352" s="244"/>
      <c r="R352" s="248"/>
      <c r="T352" s="249"/>
      <c r="U352" s="244"/>
      <c r="V352" s="244"/>
      <c r="W352" s="244"/>
      <c r="X352" s="244"/>
      <c r="Y352" s="244"/>
      <c r="Z352" s="244"/>
      <c r="AA352" s="250"/>
      <c r="AT352" s="251" t="s">
        <v>280</v>
      </c>
      <c r="AU352" s="251" t="s">
        <v>277</v>
      </c>
      <c r="AV352" s="11" t="s">
        <v>126</v>
      </c>
      <c r="AW352" s="11" t="s">
        <v>35</v>
      </c>
      <c r="AX352" s="11" t="s">
        <v>77</v>
      </c>
      <c r="AY352" s="251" t="s">
        <v>272</v>
      </c>
    </row>
    <row r="353" s="12" customFormat="1" ht="16.5" customHeight="1">
      <c r="B353" s="253"/>
      <c r="C353" s="254"/>
      <c r="D353" s="254"/>
      <c r="E353" s="255" t="s">
        <v>22</v>
      </c>
      <c r="F353" s="256" t="s">
        <v>284</v>
      </c>
      <c r="G353" s="254"/>
      <c r="H353" s="254"/>
      <c r="I353" s="254"/>
      <c r="J353" s="254"/>
      <c r="K353" s="257">
        <v>0.45000000000000001</v>
      </c>
      <c r="L353" s="254"/>
      <c r="M353" s="254"/>
      <c r="N353" s="254"/>
      <c r="O353" s="254"/>
      <c r="P353" s="254"/>
      <c r="Q353" s="254"/>
      <c r="R353" s="258"/>
      <c r="T353" s="259"/>
      <c r="U353" s="254"/>
      <c r="V353" s="254"/>
      <c r="W353" s="254"/>
      <c r="X353" s="254"/>
      <c r="Y353" s="254"/>
      <c r="Z353" s="254"/>
      <c r="AA353" s="260"/>
      <c r="AT353" s="261" t="s">
        <v>280</v>
      </c>
      <c r="AU353" s="261" t="s">
        <v>277</v>
      </c>
      <c r="AV353" s="12" t="s">
        <v>277</v>
      </c>
      <c r="AW353" s="12" t="s">
        <v>35</v>
      </c>
      <c r="AX353" s="12" t="s">
        <v>77</v>
      </c>
      <c r="AY353" s="261" t="s">
        <v>272</v>
      </c>
    </row>
    <row r="354" s="13" customFormat="1" ht="16.5" customHeight="1">
      <c r="B354" s="262"/>
      <c r="C354" s="263"/>
      <c r="D354" s="263"/>
      <c r="E354" s="264" t="s">
        <v>22</v>
      </c>
      <c r="F354" s="265" t="s">
        <v>285</v>
      </c>
      <c r="G354" s="263"/>
      <c r="H354" s="263"/>
      <c r="I354" s="263"/>
      <c r="J354" s="263"/>
      <c r="K354" s="266">
        <v>0.45000000000000001</v>
      </c>
      <c r="L354" s="263"/>
      <c r="M354" s="263"/>
      <c r="N354" s="263"/>
      <c r="O354" s="263"/>
      <c r="P354" s="263"/>
      <c r="Q354" s="263"/>
      <c r="R354" s="267"/>
      <c r="T354" s="268"/>
      <c r="U354" s="263"/>
      <c r="V354" s="263"/>
      <c r="W354" s="263"/>
      <c r="X354" s="263"/>
      <c r="Y354" s="263"/>
      <c r="Z354" s="263"/>
      <c r="AA354" s="269"/>
      <c r="AT354" s="270" t="s">
        <v>280</v>
      </c>
      <c r="AU354" s="270" t="s">
        <v>277</v>
      </c>
      <c r="AV354" s="13" t="s">
        <v>276</v>
      </c>
      <c r="AW354" s="13" t="s">
        <v>35</v>
      </c>
      <c r="AX354" s="13" t="s">
        <v>85</v>
      </c>
      <c r="AY354" s="270" t="s">
        <v>272</v>
      </c>
    </row>
    <row r="355" s="9" customFormat="1" ht="22.32" customHeight="1">
      <c r="B355" s="208"/>
      <c r="C355" s="209"/>
      <c r="D355" s="219" t="s">
        <v>220</v>
      </c>
      <c r="E355" s="219"/>
      <c r="F355" s="219"/>
      <c r="G355" s="219"/>
      <c r="H355" s="219"/>
      <c r="I355" s="219"/>
      <c r="J355" s="219"/>
      <c r="K355" s="219"/>
      <c r="L355" s="219"/>
      <c r="M355" s="219"/>
      <c r="N355" s="221">
        <f>BK355</f>
        <v>0</v>
      </c>
      <c r="O355" s="222"/>
      <c r="P355" s="222"/>
      <c r="Q355" s="222"/>
      <c r="R355" s="212"/>
      <c r="T355" s="213"/>
      <c r="U355" s="209"/>
      <c r="V355" s="209"/>
      <c r="W355" s="214">
        <f>SUM(W356:W357)</f>
        <v>0</v>
      </c>
      <c r="X355" s="209"/>
      <c r="Y355" s="214">
        <f>SUM(Y356:Y357)</f>
        <v>6.2149999999999999</v>
      </c>
      <c r="Z355" s="209"/>
      <c r="AA355" s="215">
        <f>SUM(AA356:AA357)</f>
        <v>0</v>
      </c>
      <c r="AR355" s="216" t="s">
        <v>85</v>
      </c>
      <c r="AT355" s="217" t="s">
        <v>76</v>
      </c>
      <c r="AU355" s="217" t="s">
        <v>126</v>
      </c>
      <c r="AY355" s="216" t="s">
        <v>272</v>
      </c>
      <c r="BK355" s="218">
        <f>SUM(BK356:BK357)</f>
        <v>0</v>
      </c>
    </row>
    <row r="356" s="1" customFormat="1" ht="38.25" customHeight="1">
      <c r="B356" s="48"/>
      <c r="C356" s="223" t="s">
        <v>10</v>
      </c>
      <c r="D356" s="223" t="s">
        <v>273</v>
      </c>
      <c r="E356" s="224" t="s">
        <v>409</v>
      </c>
      <c r="F356" s="225" t="s">
        <v>410</v>
      </c>
      <c r="G356" s="225"/>
      <c r="H356" s="225"/>
      <c r="I356" s="225"/>
      <c r="J356" s="226" t="s">
        <v>411</v>
      </c>
      <c r="K356" s="227">
        <v>50</v>
      </c>
      <c r="L356" s="228">
        <v>0</v>
      </c>
      <c r="M356" s="229"/>
      <c r="N356" s="230">
        <f>ROUND(L356*K356,2)</f>
        <v>0</v>
      </c>
      <c r="O356" s="230"/>
      <c r="P356" s="230"/>
      <c r="Q356" s="230"/>
      <c r="R356" s="50"/>
      <c r="T356" s="231" t="s">
        <v>22</v>
      </c>
      <c r="U356" s="58" t="s">
        <v>42</v>
      </c>
      <c r="V356" s="49"/>
      <c r="W356" s="232">
        <f>V356*K356</f>
        <v>0</v>
      </c>
      <c r="X356" s="232">
        <v>0.045319999999999999</v>
      </c>
      <c r="Y356" s="232">
        <f>X356*K356</f>
        <v>2.266</v>
      </c>
      <c r="Z356" s="232">
        <v>0</v>
      </c>
      <c r="AA356" s="233">
        <f>Z356*K356</f>
        <v>0</v>
      </c>
      <c r="AR356" s="24" t="s">
        <v>276</v>
      </c>
      <c r="AT356" s="24" t="s">
        <v>273</v>
      </c>
      <c r="AU356" s="24" t="s">
        <v>277</v>
      </c>
      <c r="AY356" s="24" t="s">
        <v>272</v>
      </c>
      <c r="BE356" s="144">
        <f>IF(U356="základní",N356,0)</f>
        <v>0</v>
      </c>
      <c r="BF356" s="144">
        <f>IF(U356="snížená",N356,0)</f>
        <v>0</v>
      </c>
      <c r="BG356" s="144">
        <f>IF(U356="zákl. přenesená",N356,0)</f>
        <v>0</v>
      </c>
      <c r="BH356" s="144">
        <f>IF(U356="sníž. přenesená",N356,0)</f>
        <v>0</v>
      </c>
      <c r="BI356" s="144">
        <f>IF(U356="nulová",N356,0)</f>
        <v>0</v>
      </c>
      <c r="BJ356" s="24" t="s">
        <v>85</v>
      </c>
      <c r="BK356" s="144">
        <f>ROUND(L356*K356,2)</f>
        <v>0</v>
      </c>
      <c r="BL356" s="24" t="s">
        <v>276</v>
      </c>
      <c r="BM356" s="24" t="s">
        <v>412</v>
      </c>
    </row>
    <row r="357" s="1" customFormat="1" ht="16.5" customHeight="1">
      <c r="B357" s="48"/>
      <c r="C357" s="271" t="s">
        <v>413</v>
      </c>
      <c r="D357" s="271" t="s">
        <v>349</v>
      </c>
      <c r="E357" s="272" t="s">
        <v>414</v>
      </c>
      <c r="F357" s="273" t="s">
        <v>415</v>
      </c>
      <c r="G357" s="273"/>
      <c r="H357" s="273"/>
      <c r="I357" s="273"/>
      <c r="J357" s="274" t="s">
        <v>411</v>
      </c>
      <c r="K357" s="275">
        <v>55</v>
      </c>
      <c r="L357" s="276">
        <v>0</v>
      </c>
      <c r="M357" s="277"/>
      <c r="N357" s="278">
        <f>ROUND(L357*K357,2)</f>
        <v>0</v>
      </c>
      <c r="O357" s="230"/>
      <c r="P357" s="230"/>
      <c r="Q357" s="230"/>
      <c r="R357" s="50"/>
      <c r="T357" s="231" t="s">
        <v>22</v>
      </c>
      <c r="U357" s="58" t="s">
        <v>42</v>
      </c>
      <c r="V357" s="49"/>
      <c r="W357" s="232">
        <f>V357*K357</f>
        <v>0</v>
      </c>
      <c r="X357" s="232">
        <v>0.071800000000000003</v>
      </c>
      <c r="Y357" s="232">
        <f>X357*K357</f>
        <v>3.9490000000000003</v>
      </c>
      <c r="Z357" s="232">
        <v>0</v>
      </c>
      <c r="AA357" s="233">
        <f>Z357*K357</f>
        <v>0</v>
      </c>
      <c r="AR357" s="24" t="s">
        <v>153</v>
      </c>
      <c r="AT357" s="24" t="s">
        <v>349</v>
      </c>
      <c r="AU357" s="24" t="s">
        <v>277</v>
      </c>
      <c r="AY357" s="24" t="s">
        <v>272</v>
      </c>
      <c r="BE357" s="144">
        <f>IF(U357="základní",N357,0)</f>
        <v>0</v>
      </c>
      <c r="BF357" s="144">
        <f>IF(U357="snížená",N357,0)</f>
        <v>0</v>
      </c>
      <c r="BG357" s="144">
        <f>IF(U357="zákl. přenesená",N357,0)</f>
        <v>0</v>
      </c>
      <c r="BH357" s="144">
        <f>IF(U357="sníž. přenesená",N357,0)</f>
        <v>0</v>
      </c>
      <c r="BI357" s="144">
        <f>IF(U357="nulová",N357,0)</f>
        <v>0</v>
      </c>
      <c r="BJ357" s="24" t="s">
        <v>85</v>
      </c>
      <c r="BK357" s="144">
        <f>ROUND(L357*K357,2)</f>
        <v>0</v>
      </c>
      <c r="BL357" s="24" t="s">
        <v>276</v>
      </c>
      <c r="BM357" s="24" t="s">
        <v>416</v>
      </c>
    </row>
    <row r="358" s="9" customFormat="1" ht="29.88" customHeight="1">
      <c r="B358" s="208"/>
      <c r="C358" s="209"/>
      <c r="D358" s="219" t="s">
        <v>221</v>
      </c>
      <c r="E358" s="219"/>
      <c r="F358" s="219"/>
      <c r="G358" s="219"/>
      <c r="H358" s="219"/>
      <c r="I358" s="219"/>
      <c r="J358" s="219"/>
      <c r="K358" s="219"/>
      <c r="L358" s="219"/>
      <c r="M358" s="219"/>
      <c r="N358" s="279">
        <f>BK358</f>
        <v>0</v>
      </c>
      <c r="O358" s="280"/>
      <c r="P358" s="280"/>
      <c r="Q358" s="280"/>
      <c r="R358" s="212"/>
      <c r="T358" s="213"/>
      <c r="U358" s="209"/>
      <c r="V358" s="209"/>
      <c r="W358" s="214">
        <f>W359+W436</f>
        <v>0</v>
      </c>
      <c r="X358" s="209"/>
      <c r="Y358" s="214">
        <f>Y359+Y436</f>
        <v>4.8994231099999999</v>
      </c>
      <c r="Z358" s="209"/>
      <c r="AA358" s="215">
        <f>AA359+AA436</f>
        <v>0</v>
      </c>
      <c r="AR358" s="216" t="s">
        <v>85</v>
      </c>
      <c r="AT358" s="217" t="s">
        <v>76</v>
      </c>
      <c r="AU358" s="217" t="s">
        <v>85</v>
      </c>
      <c r="AY358" s="216" t="s">
        <v>272</v>
      </c>
      <c r="BK358" s="218">
        <f>BK359+BK436</f>
        <v>0</v>
      </c>
    </row>
    <row r="359" s="9" customFormat="1" ht="14.88" customHeight="1">
      <c r="B359" s="208"/>
      <c r="C359" s="209"/>
      <c r="D359" s="219" t="s">
        <v>222</v>
      </c>
      <c r="E359" s="219"/>
      <c r="F359" s="219"/>
      <c r="G359" s="219"/>
      <c r="H359" s="219"/>
      <c r="I359" s="219"/>
      <c r="J359" s="219"/>
      <c r="K359" s="219"/>
      <c r="L359" s="219"/>
      <c r="M359" s="219"/>
      <c r="N359" s="221">
        <f>BK359</f>
        <v>0</v>
      </c>
      <c r="O359" s="222"/>
      <c r="P359" s="222"/>
      <c r="Q359" s="222"/>
      <c r="R359" s="212"/>
      <c r="T359" s="213"/>
      <c r="U359" s="209"/>
      <c r="V359" s="209"/>
      <c r="W359" s="214">
        <f>SUM(W360:W435)</f>
        <v>0</v>
      </c>
      <c r="X359" s="209"/>
      <c r="Y359" s="214">
        <f>SUM(Y360:Y435)</f>
        <v>3.6068907100000001</v>
      </c>
      <c r="Z359" s="209"/>
      <c r="AA359" s="215">
        <f>SUM(AA360:AA435)</f>
        <v>0</v>
      </c>
      <c r="AR359" s="216" t="s">
        <v>85</v>
      </c>
      <c r="AT359" s="217" t="s">
        <v>76</v>
      </c>
      <c r="AU359" s="217" t="s">
        <v>126</v>
      </c>
      <c r="AY359" s="216" t="s">
        <v>272</v>
      </c>
      <c r="BK359" s="218">
        <f>SUM(BK360:BK435)</f>
        <v>0</v>
      </c>
    </row>
    <row r="360" s="1" customFormat="1" ht="63.75" customHeight="1">
      <c r="B360" s="48"/>
      <c r="C360" s="223" t="s">
        <v>417</v>
      </c>
      <c r="D360" s="223" t="s">
        <v>273</v>
      </c>
      <c r="E360" s="224" t="s">
        <v>418</v>
      </c>
      <c r="F360" s="225" t="s">
        <v>419</v>
      </c>
      <c r="G360" s="225"/>
      <c r="H360" s="225"/>
      <c r="I360" s="225"/>
      <c r="J360" s="226" t="s">
        <v>124</v>
      </c>
      <c r="K360" s="227">
        <v>0.85699999999999998</v>
      </c>
      <c r="L360" s="228">
        <v>0</v>
      </c>
      <c r="M360" s="229"/>
      <c r="N360" s="230">
        <f>ROUND(L360*K360,2)</f>
        <v>0</v>
      </c>
      <c r="O360" s="230"/>
      <c r="P360" s="230"/>
      <c r="Q360" s="230"/>
      <c r="R360" s="50"/>
      <c r="T360" s="231" t="s">
        <v>22</v>
      </c>
      <c r="U360" s="58" t="s">
        <v>42</v>
      </c>
      <c r="V360" s="49"/>
      <c r="W360" s="232">
        <f>V360*K360</f>
        <v>0</v>
      </c>
      <c r="X360" s="232">
        <v>2.45343</v>
      </c>
      <c r="Y360" s="232">
        <f>X360*K360</f>
        <v>2.1025895100000001</v>
      </c>
      <c r="Z360" s="232">
        <v>0</v>
      </c>
      <c r="AA360" s="233">
        <f>Z360*K360</f>
        <v>0</v>
      </c>
      <c r="AR360" s="24" t="s">
        <v>369</v>
      </c>
      <c r="AT360" s="24" t="s">
        <v>273</v>
      </c>
      <c r="AU360" s="24" t="s">
        <v>277</v>
      </c>
      <c r="AY360" s="24" t="s">
        <v>272</v>
      </c>
      <c r="BE360" s="144">
        <f>IF(U360="základní",N360,0)</f>
        <v>0</v>
      </c>
      <c r="BF360" s="144">
        <f>IF(U360="snížená",N360,0)</f>
        <v>0</v>
      </c>
      <c r="BG360" s="144">
        <f>IF(U360="zákl. přenesená",N360,0)</f>
        <v>0</v>
      </c>
      <c r="BH360" s="144">
        <f>IF(U360="sníž. přenesená",N360,0)</f>
        <v>0</v>
      </c>
      <c r="BI360" s="144">
        <f>IF(U360="nulová",N360,0)</f>
        <v>0</v>
      </c>
      <c r="BJ360" s="24" t="s">
        <v>85</v>
      </c>
      <c r="BK360" s="144">
        <f>ROUND(L360*K360,2)</f>
        <v>0</v>
      </c>
      <c r="BL360" s="24" t="s">
        <v>369</v>
      </c>
      <c r="BM360" s="24" t="s">
        <v>420</v>
      </c>
    </row>
    <row r="361" s="10" customFormat="1" ht="16.5" customHeight="1">
      <c r="B361" s="234"/>
      <c r="C361" s="235"/>
      <c r="D361" s="235"/>
      <c r="E361" s="236" t="s">
        <v>22</v>
      </c>
      <c r="F361" s="237" t="s">
        <v>421</v>
      </c>
      <c r="G361" s="238"/>
      <c r="H361" s="238"/>
      <c r="I361" s="238"/>
      <c r="J361" s="235"/>
      <c r="K361" s="236" t="s">
        <v>22</v>
      </c>
      <c r="L361" s="235"/>
      <c r="M361" s="235"/>
      <c r="N361" s="235"/>
      <c r="O361" s="235"/>
      <c r="P361" s="235"/>
      <c r="Q361" s="235"/>
      <c r="R361" s="239"/>
      <c r="T361" s="240"/>
      <c r="U361" s="235"/>
      <c r="V361" s="235"/>
      <c r="W361" s="235"/>
      <c r="X361" s="235"/>
      <c r="Y361" s="235"/>
      <c r="Z361" s="235"/>
      <c r="AA361" s="241"/>
      <c r="AT361" s="242" t="s">
        <v>280</v>
      </c>
      <c r="AU361" s="242" t="s">
        <v>277</v>
      </c>
      <c r="AV361" s="10" t="s">
        <v>85</v>
      </c>
      <c r="AW361" s="10" t="s">
        <v>35</v>
      </c>
      <c r="AX361" s="10" t="s">
        <v>77</v>
      </c>
      <c r="AY361" s="242" t="s">
        <v>272</v>
      </c>
    </row>
    <row r="362" s="11" customFormat="1" ht="16.5" customHeight="1">
      <c r="B362" s="243"/>
      <c r="C362" s="244"/>
      <c r="D362" s="244"/>
      <c r="E362" s="245" t="s">
        <v>22</v>
      </c>
      <c r="F362" s="246" t="s">
        <v>22</v>
      </c>
      <c r="G362" s="244"/>
      <c r="H362" s="244"/>
      <c r="I362" s="244"/>
      <c r="J362" s="244"/>
      <c r="K362" s="247">
        <v>0</v>
      </c>
      <c r="L362" s="244"/>
      <c r="M362" s="244"/>
      <c r="N362" s="244"/>
      <c r="O362" s="244"/>
      <c r="P362" s="244"/>
      <c r="Q362" s="244"/>
      <c r="R362" s="248"/>
      <c r="T362" s="249"/>
      <c r="U362" s="244"/>
      <c r="V362" s="244"/>
      <c r="W362" s="244"/>
      <c r="X362" s="244"/>
      <c r="Y362" s="244"/>
      <c r="Z362" s="244"/>
      <c r="AA362" s="250"/>
      <c r="AT362" s="251" t="s">
        <v>280</v>
      </c>
      <c r="AU362" s="251" t="s">
        <v>277</v>
      </c>
      <c r="AV362" s="11" t="s">
        <v>126</v>
      </c>
      <c r="AW362" s="11" t="s">
        <v>6</v>
      </c>
      <c r="AX362" s="11" t="s">
        <v>77</v>
      </c>
      <c r="AY362" s="251" t="s">
        <v>272</v>
      </c>
    </row>
    <row r="363" s="10" customFormat="1" ht="16.5" customHeight="1">
      <c r="B363" s="234"/>
      <c r="C363" s="235"/>
      <c r="D363" s="235"/>
      <c r="E363" s="236" t="s">
        <v>22</v>
      </c>
      <c r="F363" s="252" t="s">
        <v>281</v>
      </c>
      <c r="G363" s="235"/>
      <c r="H363" s="235"/>
      <c r="I363" s="235"/>
      <c r="J363" s="235"/>
      <c r="K363" s="236" t="s">
        <v>22</v>
      </c>
      <c r="L363" s="235"/>
      <c r="M363" s="235"/>
      <c r="N363" s="235"/>
      <c r="O363" s="235"/>
      <c r="P363" s="235"/>
      <c r="Q363" s="235"/>
      <c r="R363" s="239"/>
      <c r="T363" s="240"/>
      <c r="U363" s="235"/>
      <c r="V363" s="235"/>
      <c r="W363" s="235"/>
      <c r="X363" s="235"/>
      <c r="Y363" s="235"/>
      <c r="Z363" s="235"/>
      <c r="AA363" s="241"/>
      <c r="AT363" s="242" t="s">
        <v>280</v>
      </c>
      <c r="AU363" s="242" t="s">
        <v>277</v>
      </c>
      <c r="AV363" s="10" t="s">
        <v>85</v>
      </c>
      <c r="AW363" s="10" t="s">
        <v>35</v>
      </c>
      <c r="AX363" s="10" t="s">
        <v>77</v>
      </c>
      <c r="AY363" s="242" t="s">
        <v>272</v>
      </c>
    </row>
    <row r="364" s="10" customFormat="1" ht="16.5" customHeight="1">
      <c r="B364" s="234"/>
      <c r="C364" s="235"/>
      <c r="D364" s="235"/>
      <c r="E364" s="236" t="s">
        <v>22</v>
      </c>
      <c r="F364" s="252" t="s">
        <v>362</v>
      </c>
      <c r="G364" s="235"/>
      <c r="H364" s="235"/>
      <c r="I364" s="235"/>
      <c r="J364" s="235"/>
      <c r="K364" s="236" t="s">
        <v>22</v>
      </c>
      <c r="L364" s="235"/>
      <c r="M364" s="235"/>
      <c r="N364" s="235"/>
      <c r="O364" s="235"/>
      <c r="P364" s="235"/>
      <c r="Q364" s="235"/>
      <c r="R364" s="239"/>
      <c r="T364" s="240"/>
      <c r="U364" s="235"/>
      <c r="V364" s="235"/>
      <c r="W364" s="235"/>
      <c r="X364" s="235"/>
      <c r="Y364" s="235"/>
      <c r="Z364" s="235"/>
      <c r="AA364" s="241"/>
      <c r="AT364" s="242" t="s">
        <v>280</v>
      </c>
      <c r="AU364" s="242" t="s">
        <v>277</v>
      </c>
      <c r="AV364" s="10" t="s">
        <v>85</v>
      </c>
      <c r="AW364" s="10" t="s">
        <v>35</v>
      </c>
      <c r="AX364" s="10" t="s">
        <v>77</v>
      </c>
      <c r="AY364" s="242" t="s">
        <v>272</v>
      </c>
    </row>
    <row r="365" s="11" customFormat="1" ht="16.5" customHeight="1">
      <c r="B365" s="243"/>
      <c r="C365" s="244"/>
      <c r="D365" s="244"/>
      <c r="E365" s="245" t="s">
        <v>22</v>
      </c>
      <c r="F365" s="246" t="s">
        <v>422</v>
      </c>
      <c r="G365" s="244"/>
      <c r="H365" s="244"/>
      <c r="I365" s="244"/>
      <c r="J365" s="244"/>
      <c r="K365" s="247">
        <v>0.97699999999999998</v>
      </c>
      <c r="L365" s="244"/>
      <c r="M365" s="244"/>
      <c r="N365" s="244"/>
      <c r="O365" s="244"/>
      <c r="P365" s="244"/>
      <c r="Q365" s="244"/>
      <c r="R365" s="248"/>
      <c r="T365" s="249"/>
      <c r="U365" s="244"/>
      <c r="V365" s="244"/>
      <c r="W365" s="244"/>
      <c r="X365" s="244"/>
      <c r="Y365" s="244"/>
      <c r="Z365" s="244"/>
      <c r="AA365" s="250"/>
      <c r="AT365" s="251" t="s">
        <v>280</v>
      </c>
      <c r="AU365" s="251" t="s">
        <v>277</v>
      </c>
      <c r="AV365" s="11" t="s">
        <v>126</v>
      </c>
      <c r="AW365" s="11" t="s">
        <v>35</v>
      </c>
      <c r="AX365" s="11" t="s">
        <v>77</v>
      </c>
      <c r="AY365" s="251" t="s">
        <v>272</v>
      </c>
    </row>
    <row r="366" s="10" customFormat="1" ht="16.5" customHeight="1">
      <c r="B366" s="234"/>
      <c r="C366" s="235"/>
      <c r="D366" s="235"/>
      <c r="E366" s="236" t="s">
        <v>22</v>
      </c>
      <c r="F366" s="252" t="s">
        <v>423</v>
      </c>
      <c r="G366" s="235"/>
      <c r="H366" s="235"/>
      <c r="I366" s="235"/>
      <c r="J366" s="235"/>
      <c r="K366" s="236" t="s">
        <v>22</v>
      </c>
      <c r="L366" s="235"/>
      <c r="M366" s="235"/>
      <c r="N366" s="235"/>
      <c r="O366" s="235"/>
      <c r="P366" s="235"/>
      <c r="Q366" s="235"/>
      <c r="R366" s="239"/>
      <c r="T366" s="240"/>
      <c r="U366" s="235"/>
      <c r="V366" s="235"/>
      <c r="W366" s="235"/>
      <c r="X366" s="235"/>
      <c r="Y366" s="235"/>
      <c r="Z366" s="235"/>
      <c r="AA366" s="241"/>
      <c r="AT366" s="242" t="s">
        <v>280</v>
      </c>
      <c r="AU366" s="242" t="s">
        <v>277</v>
      </c>
      <c r="AV366" s="10" t="s">
        <v>85</v>
      </c>
      <c r="AW366" s="10" t="s">
        <v>35</v>
      </c>
      <c r="AX366" s="10" t="s">
        <v>77</v>
      </c>
      <c r="AY366" s="242" t="s">
        <v>272</v>
      </c>
    </row>
    <row r="367" s="11" customFormat="1" ht="16.5" customHeight="1">
      <c r="B367" s="243"/>
      <c r="C367" s="244"/>
      <c r="D367" s="244"/>
      <c r="E367" s="245" t="s">
        <v>22</v>
      </c>
      <c r="F367" s="246" t="s">
        <v>424</v>
      </c>
      <c r="G367" s="244"/>
      <c r="H367" s="244"/>
      <c r="I367" s="244"/>
      <c r="J367" s="244"/>
      <c r="K367" s="247">
        <v>-0.12</v>
      </c>
      <c r="L367" s="244"/>
      <c r="M367" s="244"/>
      <c r="N367" s="244"/>
      <c r="O367" s="244"/>
      <c r="P367" s="244"/>
      <c r="Q367" s="244"/>
      <c r="R367" s="248"/>
      <c r="T367" s="249"/>
      <c r="U367" s="244"/>
      <c r="V367" s="244"/>
      <c r="W367" s="244"/>
      <c r="X367" s="244"/>
      <c r="Y367" s="244"/>
      <c r="Z367" s="244"/>
      <c r="AA367" s="250"/>
      <c r="AT367" s="251" t="s">
        <v>280</v>
      </c>
      <c r="AU367" s="251" t="s">
        <v>277</v>
      </c>
      <c r="AV367" s="11" t="s">
        <v>126</v>
      </c>
      <c r="AW367" s="11" t="s">
        <v>35</v>
      </c>
      <c r="AX367" s="11" t="s">
        <v>77</v>
      </c>
      <c r="AY367" s="251" t="s">
        <v>272</v>
      </c>
    </row>
    <row r="368" s="12" customFormat="1" ht="16.5" customHeight="1">
      <c r="B368" s="253"/>
      <c r="C368" s="254"/>
      <c r="D368" s="254"/>
      <c r="E368" s="255" t="s">
        <v>22</v>
      </c>
      <c r="F368" s="256" t="s">
        <v>284</v>
      </c>
      <c r="G368" s="254"/>
      <c r="H368" s="254"/>
      <c r="I368" s="254"/>
      <c r="J368" s="254"/>
      <c r="K368" s="257">
        <v>0.85699999999999998</v>
      </c>
      <c r="L368" s="254"/>
      <c r="M368" s="254"/>
      <c r="N368" s="254"/>
      <c r="O368" s="254"/>
      <c r="P368" s="254"/>
      <c r="Q368" s="254"/>
      <c r="R368" s="258"/>
      <c r="T368" s="259"/>
      <c r="U368" s="254"/>
      <c r="V368" s="254"/>
      <c r="W368" s="254"/>
      <c r="X368" s="254"/>
      <c r="Y368" s="254"/>
      <c r="Z368" s="254"/>
      <c r="AA368" s="260"/>
      <c r="AT368" s="261" t="s">
        <v>280</v>
      </c>
      <c r="AU368" s="261" t="s">
        <v>277</v>
      </c>
      <c r="AV368" s="12" t="s">
        <v>277</v>
      </c>
      <c r="AW368" s="12" t="s">
        <v>35</v>
      </c>
      <c r="AX368" s="12" t="s">
        <v>77</v>
      </c>
      <c r="AY368" s="261" t="s">
        <v>272</v>
      </c>
    </row>
    <row r="369" s="13" customFormat="1" ht="16.5" customHeight="1">
      <c r="B369" s="262"/>
      <c r="C369" s="263"/>
      <c r="D369" s="263"/>
      <c r="E369" s="264" t="s">
        <v>22</v>
      </c>
      <c r="F369" s="265" t="s">
        <v>285</v>
      </c>
      <c r="G369" s="263"/>
      <c r="H369" s="263"/>
      <c r="I369" s="263"/>
      <c r="J369" s="263"/>
      <c r="K369" s="266">
        <v>0.85699999999999998</v>
      </c>
      <c r="L369" s="263"/>
      <c r="M369" s="263"/>
      <c r="N369" s="263"/>
      <c r="O369" s="263"/>
      <c r="P369" s="263"/>
      <c r="Q369" s="263"/>
      <c r="R369" s="267"/>
      <c r="T369" s="268"/>
      <c r="U369" s="263"/>
      <c r="V369" s="263"/>
      <c r="W369" s="263"/>
      <c r="X369" s="263"/>
      <c r="Y369" s="263"/>
      <c r="Z369" s="263"/>
      <c r="AA369" s="269"/>
      <c r="AT369" s="270" t="s">
        <v>280</v>
      </c>
      <c r="AU369" s="270" t="s">
        <v>277</v>
      </c>
      <c r="AV369" s="13" t="s">
        <v>276</v>
      </c>
      <c r="AW369" s="13" t="s">
        <v>35</v>
      </c>
      <c r="AX369" s="13" t="s">
        <v>85</v>
      </c>
      <c r="AY369" s="270" t="s">
        <v>272</v>
      </c>
    </row>
    <row r="370" s="1" customFormat="1" ht="51" customHeight="1">
      <c r="B370" s="48"/>
      <c r="C370" s="223" t="s">
        <v>425</v>
      </c>
      <c r="D370" s="223" t="s">
        <v>273</v>
      </c>
      <c r="E370" s="224" t="s">
        <v>426</v>
      </c>
      <c r="F370" s="225" t="s">
        <v>427</v>
      </c>
      <c r="G370" s="225"/>
      <c r="H370" s="225"/>
      <c r="I370" s="225"/>
      <c r="J370" s="226" t="s">
        <v>334</v>
      </c>
      <c r="K370" s="227">
        <v>5.5999999999999996</v>
      </c>
      <c r="L370" s="228">
        <v>0</v>
      </c>
      <c r="M370" s="229"/>
      <c r="N370" s="230">
        <f>ROUND(L370*K370,2)</f>
        <v>0</v>
      </c>
      <c r="O370" s="230"/>
      <c r="P370" s="230"/>
      <c r="Q370" s="230"/>
      <c r="R370" s="50"/>
      <c r="T370" s="231" t="s">
        <v>22</v>
      </c>
      <c r="U370" s="58" t="s">
        <v>42</v>
      </c>
      <c r="V370" s="49"/>
      <c r="W370" s="232">
        <f>V370*K370</f>
        <v>0</v>
      </c>
      <c r="X370" s="232">
        <v>0.00215</v>
      </c>
      <c r="Y370" s="232">
        <f>X370*K370</f>
        <v>0.012039999999999999</v>
      </c>
      <c r="Z370" s="232">
        <v>0</v>
      </c>
      <c r="AA370" s="233">
        <f>Z370*K370</f>
        <v>0</v>
      </c>
      <c r="AR370" s="24" t="s">
        <v>276</v>
      </c>
      <c r="AT370" s="24" t="s">
        <v>273</v>
      </c>
      <c r="AU370" s="24" t="s">
        <v>277</v>
      </c>
      <c r="AY370" s="24" t="s">
        <v>272</v>
      </c>
      <c r="BE370" s="144">
        <f>IF(U370="základní",N370,0)</f>
        <v>0</v>
      </c>
      <c r="BF370" s="144">
        <f>IF(U370="snížená",N370,0)</f>
        <v>0</v>
      </c>
      <c r="BG370" s="144">
        <f>IF(U370="zákl. přenesená",N370,0)</f>
        <v>0</v>
      </c>
      <c r="BH370" s="144">
        <f>IF(U370="sníž. přenesená",N370,0)</f>
        <v>0</v>
      </c>
      <c r="BI370" s="144">
        <f>IF(U370="nulová",N370,0)</f>
        <v>0</v>
      </c>
      <c r="BJ370" s="24" t="s">
        <v>85</v>
      </c>
      <c r="BK370" s="144">
        <f>ROUND(L370*K370,2)</f>
        <v>0</v>
      </c>
      <c r="BL370" s="24" t="s">
        <v>276</v>
      </c>
      <c r="BM370" s="24" t="s">
        <v>428</v>
      </c>
    </row>
    <row r="371" s="10" customFormat="1" ht="16.5" customHeight="1">
      <c r="B371" s="234"/>
      <c r="C371" s="235"/>
      <c r="D371" s="235"/>
      <c r="E371" s="236" t="s">
        <v>22</v>
      </c>
      <c r="F371" s="237" t="s">
        <v>429</v>
      </c>
      <c r="G371" s="238"/>
      <c r="H371" s="238"/>
      <c r="I371" s="238"/>
      <c r="J371" s="235"/>
      <c r="K371" s="236" t="s">
        <v>22</v>
      </c>
      <c r="L371" s="235"/>
      <c r="M371" s="235"/>
      <c r="N371" s="235"/>
      <c r="O371" s="235"/>
      <c r="P371" s="235"/>
      <c r="Q371" s="235"/>
      <c r="R371" s="239"/>
      <c r="T371" s="240"/>
      <c r="U371" s="235"/>
      <c r="V371" s="235"/>
      <c r="W371" s="235"/>
      <c r="X371" s="235"/>
      <c r="Y371" s="235"/>
      <c r="Z371" s="235"/>
      <c r="AA371" s="241"/>
      <c r="AT371" s="242" t="s">
        <v>280</v>
      </c>
      <c r="AU371" s="242" t="s">
        <v>277</v>
      </c>
      <c r="AV371" s="10" t="s">
        <v>85</v>
      </c>
      <c r="AW371" s="10" t="s">
        <v>35</v>
      </c>
      <c r="AX371" s="10" t="s">
        <v>77</v>
      </c>
      <c r="AY371" s="242" t="s">
        <v>272</v>
      </c>
    </row>
    <row r="372" s="11" customFormat="1" ht="16.5" customHeight="1">
      <c r="B372" s="243"/>
      <c r="C372" s="244"/>
      <c r="D372" s="244"/>
      <c r="E372" s="245" t="s">
        <v>22</v>
      </c>
      <c r="F372" s="246" t="s">
        <v>22</v>
      </c>
      <c r="G372" s="244"/>
      <c r="H372" s="244"/>
      <c r="I372" s="244"/>
      <c r="J372" s="244"/>
      <c r="K372" s="247">
        <v>0</v>
      </c>
      <c r="L372" s="244"/>
      <c r="M372" s="244"/>
      <c r="N372" s="244"/>
      <c r="O372" s="244"/>
      <c r="P372" s="244"/>
      <c r="Q372" s="244"/>
      <c r="R372" s="248"/>
      <c r="T372" s="249"/>
      <c r="U372" s="244"/>
      <c r="V372" s="244"/>
      <c r="W372" s="244"/>
      <c r="X372" s="244"/>
      <c r="Y372" s="244"/>
      <c r="Z372" s="244"/>
      <c r="AA372" s="250"/>
      <c r="AT372" s="251" t="s">
        <v>280</v>
      </c>
      <c r="AU372" s="251" t="s">
        <v>277</v>
      </c>
      <c r="AV372" s="11" t="s">
        <v>126</v>
      </c>
      <c r="AW372" s="11" t="s">
        <v>6</v>
      </c>
      <c r="AX372" s="11" t="s">
        <v>77</v>
      </c>
      <c r="AY372" s="251" t="s">
        <v>272</v>
      </c>
    </row>
    <row r="373" s="10" customFormat="1" ht="16.5" customHeight="1">
      <c r="B373" s="234"/>
      <c r="C373" s="235"/>
      <c r="D373" s="235"/>
      <c r="E373" s="236" t="s">
        <v>22</v>
      </c>
      <c r="F373" s="252" t="s">
        <v>281</v>
      </c>
      <c r="G373" s="235"/>
      <c r="H373" s="235"/>
      <c r="I373" s="235"/>
      <c r="J373" s="235"/>
      <c r="K373" s="236" t="s">
        <v>22</v>
      </c>
      <c r="L373" s="235"/>
      <c r="M373" s="235"/>
      <c r="N373" s="235"/>
      <c r="O373" s="235"/>
      <c r="P373" s="235"/>
      <c r="Q373" s="235"/>
      <c r="R373" s="239"/>
      <c r="T373" s="240"/>
      <c r="U373" s="235"/>
      <c r="V373" s="235"/>
      <c r="W373" s="235"/>
      <c r="X373" s="235"/>
      <c r="Y373" s="235"/>
      <c r="Z373" s="235"/>
      <c r="AA373" s="241"/>
      <c r="AT373" s="242" t="s">
        <v>280</v>
      </c>
      <c r="AU373" s="242" t="s">
        <v>277</v>
      </c>
      <c r="AV373" s="10" t="s">
        <v>85</v>
      </c>
      <c r="AW373" s="10" t="s">
        <v>35</v>
      </c>
      <c r="AX373" s="10" t="s">
        <v>77</v>
      </c>
      <c r="AY373" s="242" t="s">
        <v>272</v>
      </c>
    </row>
    <row r="374" s="10" customFormat="1" ht="16.5" customHeight="1">
      <c r="B374" s="234"/>
      <c r="C374" s="235"/>
      <c r="D374" s="235"/>
      <c r="E374" s="236" t="s">
        <v>22</v>
      </c>
      <c r="F374" s="252" t="s">
        <v>362</v>
      </c>
      <c r="G374" s="235"/>
      <c r="H374" s="235"/>
      <c r="I374" s="235"/>
      <c r="J374" s="235"/>
      <c r="K374" s="236" t="s">
        <v>22</v>
      </c>
      <c r="L374" s="235"/>
      <c r="M374" s="235"/>
      <c r="N374" s="235"/>
      <c r="O374" s="235"/>
      <c r="P374" s="235"/>
      <c r="Q374" s="235"/>
      <c r="R374" s="239"/>
      <c r="T374" s="240"/>
      <c r="U374" s="235"/>
      <c r="V374" s="235"/>
      <c r="W374" s="235"/>
      <c r="X374" s="235"/>
      <c r="Y374" s="235"/>
      <c r="Z374" s="235"/>
      <c r="AA374" s="241"/>
      <c r="AT374" s="242" t="s">
        <v>280</v>
      </c>
      <c r="AU374" s="242" t="s">
        <v>277</v>
      </c>
      <c r="AV374" s="10" t="s">
        <v>85</v>
      </c>
      <c r="AW374" s="10" t="s">
        <v>35</v>
      </c>
      <c r="AX374" s="10" t="s">
        <v>77</v>
      </c>
      <c r="AY374" s="242" t="s">
        <v>272</v>
      </c>
    </row>
    <row r="375" s="11" customFormat="1" ht="16.5" customHeight="1">
      <c r="B375" s="243"/>
      <c r="C375" s="244"/>
      <c r="D375" s="244"/>
      <c r="E375" s="245" t="s">
        <v>22</v>
      </c>
      <c r="F375" s="246" t="s">
        <v>430</v>
      </c>
      <c r="G375" s="244"/>
      <c r="H375" s="244"/>
      <c r="I375" s="244"/>
      <c r="J375" s="244"/>
      <c r="K375" s="247">
        <v>5.5999999999999996</v>
      </c>
      <c r="L375" s="244"/>
      <c r="M375" s="244"/>
      <c r="N375" s="244"/>
      <c r="O375" s="244"/>
      <c r="P375" s="244"/>
      <c r="Q375" s="244"/>
      <c r="R375" s="248"/>
      <c r="T375" s="249"/>
      <c r="U375" s="244"/>
      <c r="V375" s="244"/>
      <c r="W375" s="244"/>
      <c r="X375" s="244"/>
      <c r="Y375" s="244"/>
      <c r="Z375" s="244"/>
      <c r="AA375" s="250"/>
      <c r="AT375" s="251" t="s">
        <v>280</v>
      </c>
      <c r="AU375" s="251" t="s">
        <v>277</v>
      </c>
      <c r="AV375" s="11" t="s">
        <v>126</v>
      </c>
      <c r="AW375" s="11" t="s">
        <v>35</v>
      </c>
      <c r="AX375" s="11" t="s">
        <v>77</v>
      </c>
      <c r="AY375" s="251" t="s">
        <v>272</v>
      </c>
    </row>
    <row r="376" s="12" customFormat="1" ht="16.5" customHeight="1">
      <c r="B376" s="253"/>
      <c r="C376" s="254"/>
      <c r="D376" s="254"/>
      <c r="E376" s="255" t="s">
        <v>22</v>
      </c>
      <c r="F376" s="256" t="s">
        <v>284</v>
      </c>
      <c r="G376" s="254"/>
      <c r="H376" s="254"/>
      <c r="I376" s="254"/>
      <c r="J376" s="254"/>
      <c r="K376" s="257">
        <v>5.5999999999999996</v>
      </c>
      <c r="L376" s="254"/>
      <c r="M376" s="254"/>
      <c r="N376" s="254"/>
      <c r="O376" s="254"/>
      <c r="P376" s="254"/>
      <c r="Q376" s="254"/>
      <c r="R376" s="258"/>
      <c r="T376" s="259"/>
      <c r="U376" s="254"/>
      <c r="V376" s="254"/>
      <c r="W376" s="254"/>
      <c r="X376" s="254"/>
      <c r="Y376" s="254"/>
      <c r="Z376" s="254"/>
      <c r="AA376" s="260"/>
      <c r="AT376" s="261" t="s">
        <v>280</v>
      </c>
      <c r="AU376" s="261" t="s">
        <v>277</v>
      </c>
      <c r="AV376" s="12" t="s">
        <v>277</v>
      </c>
      <c r="AW376" s="12" t="s">
        <v>35</v>
      </c>
      <c r="AX376" s="12" t="s">
        <v>77</v>
      </c>
      <c r="AY376" s="261" t="s">
        <v>272</v>
      </c>
    </row>
    <row r="377" s="13" customFormat="1" ht="16.5" customHeight="1">
      <c r="B377" s="262"/>
      <c r="C377" s="263"/>
      <c r="D377" s="263"/>
      <c r="E377" s="264" t="s">
        <v>146</v>
      </c>
      <c r="F377" s="265" t="s">
        <v>285</v>
      </c>
      <c r="G377" s="263"/>
      <c r="H377" s="263"/>
      <c r="I377" s="263"/>
      <c r="J377" s="263"/>
      <c r="K377" s="266">
        <v>5.5999999999999996</v>
      </c>
      <c r="L377" s="263"/>
      <c r="M377" s="263"/>
      <c r="N377" s="263"/>
      <c r="O377" s="263"/>
      <c r="P377" s="263"/>
      <c r="Q377" s="263"/>
      <c r="R377" s="267"/>
      <c r="T377" s="268"/>
      <c r="U377" s="263"/>
      <c r="V377" s="263"/>
      <c r="W377" s="263"/>
      <c r="X377" s="263"/>
      <c r="Y377" s="263"/>
      <c r="Z377" s="263"/>
      <c r="AA377" s="269"/>
      <c r="AT377" s="270" t="s">
        <v>280</v>
      </c>
      <c r="AU377" s="270" t="s">
        <v>277</v>
      </c>
      <c r="AV377" s="13" t="s">
        <v>276</v>
      </c>
      <c r="AW377" s="13" t="s">
        <v>35</v>
      </c>
      <c r="AX377" s="13" t="s">
        <v>85</v>
      </c>
      <c r="AY377" s="270" t="s">
        <v>272</v>
      </c>
    </row>
    <row r="378" s="1" customFormat="1" ht="51" customHeight="1">
      <c r="B378" s="48"/>
      <c r="C378" s="223" t="s">
        <v>171</v>
      </c>
      <c r="D378" s="223" t="s">
        <v>273</v>
      </c>
      <c r="E378" s="224" t="s">
        <v>431</v>
      </c>
      <c r="F378" s="225" t="s">
        <v>432</v>
      </c>
      <c r="G378" s="225"/>
      <c r="H378" s="225"/>
      <c r="I378" s="225"/>
      <c r="J378" s="226" t="s">
        <v>334</v>
      </c>
      <c r="K378" s="227">
        <v>5.5999999999999996</v>
      </c>
      <c r="L378" s="228">
        <v>0</v>
      </c>
      <c r="M378" s="229"/>
      <c r="N378" s="230">
        <f>ROUND(L378*K378,2)</f>
        <v>0</v>
      </c>
      <c r="O378" s="230"/>
      <c r="P378" s="230"/>
      <c r="Q378" s="230"/>
      <c r="R378" s="50"/>
      <c r="T378" s="231" t="s">
        <v>22</v>
      </c>
      <c r="U378" s="58" t="s">
        <v>42</v>
      </c>
      <c r="V378" s="49"/>
      <c r="W378" s="232">
        <f>V378*K378</f>
        <v>0</v>
      </c>
      <c r="X378" s="232">
        <v>0</v>
      </c>
      <c r="Y378" s="232">
        <f>X378*K378</f>
        <v>0</v>
      </c>
      <c r="Z378" s="232">
        <v>0</v>
      </c>
      <c r="AA378" s="233">
        <f>Z378*K378</f>
        <v>0</v>
      </c>
      <c r="AR378" s="24" t="s">
        <v>276</v>
      </c>
      <c r="AT378" s="24" t="s">
        <v>273</v>
      </c>
      <c r="AU378" s="24" t="s">
        <v>277</v>
      </c>
      <c r="AY378" s="24" t="s">
        <v>272</v>
      </c>
      <c r="BE378" s="144">
        <f>IF(U378="základní",N378,0)</f>
        <v>0</v>
      </c>
      <c r="BF378" s="144">
        <f>IF(U378="snížená",N378,0)</f>
        <v>0</v>
      </c>
      <c r="BG378" s="144">
        <f>IF(U378="zákl. přenesená",N378,0)</f>
        <v>0</v>
      </c>
      <c r="BH378" s="144">
        <f>IF(U378="sníž. přenesená",N378,0)</f>
        <v>0</v>
      </c>
      <c r="BI378" s="144">
        <f>IF(U378="nulová",N378,0)</f>
        <v>0</v>
      </c>
      <c r="BJ378" s="24" t="s">
        <v>85</v>
      </c>
      <c r="BK378" s="144">
        <f>ROUND(L378*K378,2)</f>
        <v>0</v>
      </c>
      <c r="BL378" s="24" t="s">
        <v>276</v>
      </c>
      <c r="BM378" s="24" t="s">
        <v>433</v>
      </c>
    </row>
    <row r="379" s="10" customFormat="1" ht="16.5" customHeight="1">
      <c r="B379" s="234"/>
      <c r="C379" s="235"/>
      <c r="D379" s="235"/>
      <c r="E379" s="236" t="s">
        <v>22</v>
      </c>
      <c r="F379" s="237" t="s">
        <v>373</v>
      </c>
      <c r="G379" s="238"/>
      <c r="H379" s="238"/>
      <c r="I379" s="238"/>
      <c r="J379" s="235"/>
      <c r="K379" s="236" t="s">
        <v>22</v>
      </c>
      <c r="L379" s="235"/>
      <c r="M379" s="235"/>
      <c r="N379" s="235"/>
      <c r="O379" s="235"/>
      <c r="P379" s="235"/>
      <c r="Q379" s="235"/>
      <c r="R379" s="239"/>
      <c r="T379" s="240"/>
      <c r="U379" s="235"/>
      <c r="V379" s="235"/>
      <c r="W379" s="235"/>
      <c r="X379" s="235"/>
      <c r="Y379" s="235"/>
      <c r="Z379" s="235"/>
      <c r="AA379" s="241"/>
      <c r="AT379" s="242" t="s">
        <v>280</v>
      </c>
      <c r="AU379" s="242" t="s">
        <v>277</v>
      </c>
      <c r="AV379" s="10" t="s">
        <v>85</v>
      </c>
      <c r="AW379" s="10" t="s">
        <v>35</v>
      </c>
      <c r="AX379" s="10" t="s">
        <v>77</v>
      </c>
      <c r="AY379" s="242" t="s">
        <v>272</v>
      </c>
    </row>
    <row r="380" s="11" customFormat="1" ht="16.5" customHeight="1">
      <c r="B380" s="243"/>
      <c r="C380" s="244"/>
      <c r="D380" s="244"/>
      <c r="E380" s="245" t="s">
        <v>22</v>
      </c>
      <c r="F380" s="246" t="s">
        <v>22</v>
      </c>
      <c r="G380" s="244"/>
      <c r="H380" s="244"/>
      <c r="I380" s="244"/>
      <c r="J380" s="244"/>
      <c r="K380" s="247">
        <v>0</v>
      </c>
      <c r="L380" s="244"/>
      <c r="M380" s="244"/>
      <c r="N380" s="244"/>
      <c r="O380" s="244"/>
      <c r="P380" s="244"/>
      <c r="Q380" s="244"/>
      <c r="R380" s="248"/>
      <c r="T380" s="249"/>
      <c r="U380" s="244"/>
      <c r="V380" s="244"/>
      <c r="W380" s="244"/>
      <c r="X380" s="244"/>
      <c r="Y380" s="244"/>
      <c r="Z380" s="244"/>
      <c r="AA380" s="250"/>
      <c r="AT380" s="251" t="s">
        <v>280</v>
      </c>
      <c r="AU380" s="251" t="s">
        <v>277</v>
      </c>
      <c r="AV380" s="11" t="s">
        <v>126</v>
      </c>
      <c r="AW380" s="11" t="s">
        <v>6</v>
      </c>
      <c r="AX380" s="11" t="s">
        <v>77</v>
      </c>
      <c r="AY380" s="251" t="s">
        <v>272</v>
      </c>
    </row>
    <row r="381" s="10" customFormat="1" ht="16.5" customHeight="1">
      <c r="B381" s="234"/>
      <c r="C381" s="235"/>
      <c r="D381" s="235"/>
      <c r="E381" s="236" t="s">
        <v>22</v>
      </c>
      <c r="F381" s="252" t="s">
        <v>429</v>
      </c>
      <c r="G381" s="235"/>
      <c r="H381" s="235"/>
      <c r="I381" s="235"/>
      <c r="J381" s="235"/>
      <c r="K381" s="236" t="s">
        <v>22</v>
      </c>
      <c r="L381" s="235"/>
      <c r="M381" s="235"/>
      <c r="N381" s="235"/>
      <c r="O381" s="235"/>
      <c r="P381" s="235"/>
      <c r="Q381" s="235"/>
      <c r="R381" s="239"/>
      <c r="T381" s="240"/>
      <c r="U381" s="235"/>
      <c r="V381" s="235"/>
      <c r="W381" s="235"/>
      <c r="X381" s="235"/>
      <c r="Y381" s="235"/>
      <c r="Z381" s="235"/>
      <c r="AA381" s="241"/>
      <c r="AT381" s="242" t="s">
        <v>280</v>
      </c>
      <c r="AU381" s="242" t="s">
        <v>277</v>
      </c>
      <c r="AV381" s="10" t="s">
        <v>85</v>
      </c>
      <c r="AW381" s="10" t="s">
        <v>35</v>
      </c>
      <c r="AX381" s="10" t="s">
        <v>77</v>
      </c>
      <c r="AY381" s="242" t="s">
        <v>272</v>
      </c>
    </row>
    <row r="382" s="11" customFormat="1" ht="16.5" customHeight="1">
      <c r="B382" s="243"/>
      <c r="C382" s="244"/>
      <c r="D382" s="244"/>
      <c r="E382" s="245" t="s">
        <v>22</v>
      </c>
      <c r="F382" s="246" t="s">
        <v>146</v>
      </c>
      <c r="G382" s="244"/>
      <c r="H382" s="244"/>
      <c r="I382" s="244"/>
      <c r="J382" s="244"/>
      <c r="K382" s="247">
        <v>5.5999999999999996</v>
      </c>
      <c r="L382" s="244"/>
      <c r="M382" s="244"/>
      <c r="N382" s="244"/>
      <c r="O382" s="244"/>
      <c r="P382" s="244"/>
      <c r="Q382" s="244"/>
      <c r="R382" s="248"/>
      <c r="T382" s="249"/>
      <c r="U382" s="244"/>
      <c r="V382" s="244"/>
      <c r="W382" s="244"/>
      <c r="X382" s="244"/>
      <c r="Y382" s="244"/>
      <c r="Z382" s="244"/>
      <c r="AA382" s="250"/>
      <c r="AT382" s="251" t="s">
        <v>280</v>
      </c>
      <c r="AU382" s="251" t="s">
        <v>277</v>
      </c>
      <c r="AV382" s="11" t="s">
        <v>126</v>
      </c>
      <c r="AW382" s="11" t="s">
        <v>35</v>
      </c>
      <c r="AX382" s="11" t="s">
        <v>77</v>
      </c>
      <c r="AY382" s="251" t="s">
        <v>272</v>
      </c>
    </row>
    <row r="383" s="12" customFormat="1" ht="16.5" customHeight="1">
      <c r="B383" s="253"/>
      <c r="C383" s="254"/>
      <c r="D383" s="254"/>
      <c r="E383" s="255" t="s">
        <v>22</v>
      </c>
      <c r="F383" s="256" t="s">
        <v>284</v>
      </c>
      <c r="G383" s="254"/>
      <c r="H383" s="254"/>
      <c r="I383" s="254"/>
      <c r="J383" s="254"/>
      <c r="K383" s="257">
        <v>5.5999999999999996</v>
      </c>
      <c r="L383" s="254"/>
      <c r="M383" s="254"/>
      <c r="N383" s="254"/>
      <c r="O383" s="254"/>
      <c r="P383" s="254"/>
      <c r="Q383" s="254"/>
      <c r="R383" s="258"/>
      <c r="T383" s="259"/>
      <c r="U383" s="254"/>
      <c r="V383" s="254"/>
      <c r="W383" s="254"/>
      <c r="X383" s="254"/>
      <c r="Y383" s="254"/>
      <c r="Z383" s="254"/>
      <c r="AA383" s="260"/>
      <c r="AT383" s="261" t="s">
        <v>280</v>
      </c>
      <c r="AU383" s="261" t="s">
        <v>277</v>
      </c>
      <c r="AV383" s="12" t="s">
        <v>277</v>
      </c>
      <c r="AW383" s="12" t="s">
        <v>35</v>
      </c>
      <c r="AX383" s="12" t="s">
        <v>77</v>
      </c>
      <c r="AY383" s="261" t="s">
        <v>272</v>
      </c>
    </row>
    <row r="384" s="13" customFormat="1" ht="16.5" customHeight="1">
      <c r="B384" s="262"/>
      <c r="C384" s="263"/>
      <c r="D384" s="263"/>
      <c r="E384" s="264" t="s">
        <v>22</v>
      </c>
      <c r="F384" s="265" t="s">
        <v>285</v>
      </c>
      <c r="G384" s="263"/>
      <c r="H384" s="263"/>
      <c r="I384" s="263"/>
      <c r="J384" s="263"/>
      <c r="K384" s="266">
        <v>5.5999999999999996</v>
      </c>
      <c r="L384" s="263"/>
      <c r="M384" s="263"/>
      <c r="N384" s="263"/>
      <c r="O384" s="263"/>
      <c r="P384" s="263"/>
      <c r="Q384" s="263"/>
      <c r="R384" s="267"/>
      <c r="T384" s="268"/>
      <c r="U384" s="263"/>
      <c r="V384" s="263"/>
      <c r="W384" s="263"/>
      <c r="X384" s="263"/>
      <c r="Y384" s="263"/>
      <c r="Z384" s="263"/>
      <c r="AA384" s="269"/>
      <c r="AT384" s="270" t="s">
        <v>280</v>
      </c>
      <c r="AU384" s="270" t="s">
        <v>277</v>
      </c>
      <c r="AV384" s="13" t="s">
        <v>276</v>
      </c>
      <c r="AW384" s="13" t="s">
        <v>35</v>
      </c>
      <c r="AX384" s="13" t="s">
        <v>85</v>
      </c>
      <c r="AY384" s="270" t="s">
        <v>272</v>
      </c>
    </row>
    <row r="385" s="1" customFormat="1" ht="51" customHeight="1">
      <c r="B385" s="48"/>
      <c r="C385" s="223" t="s">
        <v>434</v>
      </c>
      <c r="D385" s="223" t="s">
        <v>273</v>
      </c>
      <c r="E385" s="224" t="s">
        <v>435</v>
      </c>
      <c r="F385" s="225" t="s">
        <v>436</v>
      </c>
      <c r="G385" s="225"/>
      <c r="H385" s="225"/>
      <c r="I385" s="225"/>
      <c r="J385" s="226" t="s">
        <v>334</v>
      </c>
      <c r="K385" s="227">
        <v>6.5099999999999998</v>
      </c>
      <c r="L385" s="228">
        <v>0</v>
      </c>
      <c r="M385" s="229"/>
      <c r="N385" s="230">
        <f>ROUND(L385*K385,2)</f>
        <v>0</v>
      </c>
      <c r="O385" s="230"/>
      <c r="P385" s="230"/>
      <c r="Q385" s="230"/>
      <c r="R385" s="50"/>
      <c r="T385" s="231" t="s">
        <v>22</v>
      </c>
      <c r="U385" s="58" t="s">
        <v>42</v>
      </c>
      <c r="V385" s="49"/>
      <c r="W385" s="232">
        <f>V385*K385</f>
        <v>0</v>
      </c>
      <c r="X385" s="232">
        <v>0.0052399999999999999</v>
      </c>
      <c r="Y385" s="232">
        <f>X385*K385</f>
        <v>0.034112400000000001</v>
      </c>
      <c r="Z385" s="232">
        <v>0</v>
      </c>
      <c r="AA385" s="233">
        <f>Z385*K385</f>
        <v>0</v>
      </c>
      <c r="AR385" s="24" t="s">
        <v>276</v>
      </c>
      <c r="AT385" s="24" t="s">
        <v>273</v>
      </c>
      <c r="AU385" s="24" t="s">
        <v>277</v>
      </c>
      <c r="AY385" s="24" t="s">
        <v>272</v>
      </c>
      <c r="BE385" s="144">
        <f>IF(U385="základní",N385,0)</f>
        <v>0</v>
      </c>
      <c r="BF385" s="144">
        <f>IF(U385="snížená",N385,0)</f>
        <v>0</v>
      </c>
      <c r="BG385" s="144">
        <f>IF(U385="zákl. přenesená",N385,0)</f>
        <v>0</v>
      </c>
      <c r="BH385" s="144">
        <f>IF(U385="sníž. přenesená",N385,0)</f>
        <v>0</v>
      </c>
      <c r="BI385" s="144">
        <f>IF(U385="nulová",N385,0)</f>
        <v>0</v>
      </c>
      <c r="BJ385" s="24" t="s">
        <v>85</v>
      </c>
      <c r="BK385" s="144">
        <f>ROUND(L385*K385,2)</f>
        <v>0</v>
      </c>
      <c r="BL385" s="24" t="s">
        <v>276</v>
      </c>
      <c r="BM385" s="24" t="s">
        <v>437</v>
      </c>
    </row>
    <row r="386" s="10" customFormat="1" ht="16.5" customHeight="1">
      <c r="B386" s="234"/>
      <c r="C386" s="235"/>
      <c r="D386" s="235"/>
      <c r="E386" s="236" t="s">
        <v>22</v>
      </c>
      <c r="F386" s="237" t="s">
        <v>438</v>
      </c>
      <c r="G386" s="238"/>
      <c r="H386" s="238"/>
      <c r="I386" s="238"/>
      <c r="J386" s="235"/>
      <c r="K386" s="236" t="s">
        <v>22</v>
      </c>
      <c r="L386" s="235"/>
      <c r="M386" s="235"/>
      <c r="N386" s="235"/>
      <c r="O386" s="235"/>
      <c r="P386" s="235"/>
      <c r="Q386" s="235"/>
      <c r="R386" s="239"/>
      <c r="T386" s="240"/>
      <c r="U386" s="235"/>
      <c r="V386" s="235"/>
      <c r="W386" s="235"/>
      <c r="X386" s="235"/>
      <c r="Y386" s="235"/>
      <c r="Z386" s="235"/>
      <c r="AA386" s="241"/>
      <c r="AT386" s="242" t="s">
        <v>280</v>
      </c>
      <c r="AU386" s="242" t="s">
        <v>277</v>
      </c>
      <c r="AV386" s="10" t="s">
        <v>85</v>
      </c>
      <c r="AW386" s="10" t="s">
        <v>35</v>
      </c>
      <c r="AX386" s="10" t="s">
        <v>77</v>
      </c>
      <c r="AY386" s="242" t="s">
        <v>272</v>
      </c>
    </row>
    <row r="387" s="11" customFormat="1" ht="16.5" customHeight="1">
      <c r="B387" s="243"/>
      <c r="C387" s="244"/>
      <c r="D387" s="244"/>
      <c r="E387" s="245" t="s">
        <v>22</v>
      </c>
      <c r="F387" s="246" t="s">
        <v>22</v>
      </c>
      <c r="G387" s="244"/>
      <c r="H387" s="244"/>
      <c r="I387" s="244"/>
      <c r="J387" s="244"/>
      <c r="K387" s="247">
        <v>0</v>
      </c>
      <c r="L387" s="244"/>
      <c r="M387" s="244"/>
      <c r="N387" s="244"/>
      <c r="O387" s="244"/>
      <c r="P387" s="244"/>
      <c r="Q387" s="244"/>
      <c r="R387" s="248"/>
      <c r="T387" s="249"/>
      <c r="U387" s="244"/>
      <c r="V387" s="244"/>
      <c r="W387" s="244"/>
      <c r="X387" s="244"/>
      <c r="Y387" s="244"/>
      <c r="Z387" s="244"/>
      <c r="AA387" s="250"/>
      <c r="AT387" s="251" t="s">
        <v>280</v>
      </c>
      <c r="AU387" s="251" t="s">
        <v>277</v>
      </c>
      <c r="AV387" s="11" t="s">
        <v>126</v>
      </c>
      <c r="AW387" s="11" t="s">
        <v>6</v>
      </c>
      <c r="AX387" s="11" t="s">
        <v>77</v>
      </c>
      <c r="AY387" s="251" t="s">
        <v>272</v>
      </c>
    </row>
    <row r="388" s="10" customFormat="1" ht="16.5" customHeight="1">
      <c r="B388" s="234"/>
      <c r="C388" s="235"/>
      <c r="D388" s="235"/>
      <c r="E388" s="236" t="s">
        <v>22</v>
      </c>
      <c r="F388" s="252" t="s">
        <v>281</v>
      </c>
      <c r="G388" s="235"/>
      <c r="H388" s="235"/>
      <c r="I388" s="235"/>
      <c r="J388" s="235"/>
      <c r="K388" s="236" t="s">
        <v>22</v>
      </c>
      <c r="L388" s="235"/>
      <c r="M388" s="235"/>
      <c r="N388" s="235"/>
      <c r="O388" s="235"/>
      <c r="P388" s="235"/>
      <c r="Q388" s="235"/>
      <c r="R388" s="239"/>
      <c r="T388" s="240"/>
      <c r="U388" s="235"/>
      <c r="V388" s="235"/>
      <c r="W388" s="235"/>
      <c r="X388" s="235"/>
      <c r="Y388" s="235"/>
      <c r="Z388" s="235"/>
      <c r="AA388" s="241"/>
      <c r="AT388" s="242" t="s">
        <v>280</v>
      </c>
      <c r="AU388" s="242" t="s">
        <v>277</v>
      </c>
      <c r="AV388" s="10" t="s">
        <v>85</v>
      </c>
      <c r="AW388" s="10" t="s">
        <v>35</v>
      </c>
      <c r="AX388" s="10" t="s">
        <v>77</v>
      </c>
      <c r="AY388" s="242" t="s">
        <v>272</v>
      </c>
    </row>
    <row r="389" s="10" customFormat="1" ht="16.5" customHeight="1">
      <c r="B389" s="234"/>
      <c r="C389" s="235"/>
      <c r="D389" s="235"/>
      <c r="E389" s="236" t="s">
        <v>22</v>
      </c>
      <c r="F389" s="252" t="s">
        <v>362</v>
      </c>
      <c r="G389" s="235"/>
      <c r="H389" s="235"/>
      <c r="I389" s="235"/>
      <c r="J389" s="235"/>
      <c r="K389" s="236" t="s">
        <v>22</v>
      </c>
      <c r="L389" s="235"/>
      <c r="M389" s="235"/>
      <c r="N389" s="235"/>
      <c r="O389" s="235"/>
      <c r="P389" s="235"/>
      <c r="Q389" s="235"/>
      <c r="R389" s="239"/>
      <c r="T389" s="240"/>
      <c r="U389" s="235"/>
      <c r="V389" s="235"/>
      <c r="W389" s="235"/>
      <c r="X389" s="235"/>
      <c r="Y389" s="235"/>
      <c r="Z389" s="235"/>
      <c r="AA389" s="241"/>
      <c r="AT389" s="242" t="s">
        <v>280</v>
      </c>
      <c r="AU389" s="242" t="s">
        <v>277</v>
      </c>
      <c r="AV389" s="10" t="s">
        <v>85</v>
      </c>
      <c r="AW389" s="10" t="s">
        <v>35</v>
      </c>
      <c r="AX389" s="10" t="s">
        <v>77</v>
      </c>
      <c r="AY389" s="242" t="s">
        <v>272</v>
      </c>
    </row>
    <row r="390" s="11" customFormat="1" ht="16.5" customHeight="1">
      <c r="B390" s="243"/>
      <c r="C390" s="244"/>
      <c r="D390" s="244"/>
      <c r="E390" s="245" t="s">
        <v>22</v>
      </c>
      <c r="F390" s="246" t="s">
        <v>439</v>
      </c>
      <c r="G390" s="244"/>
      <c r="H390" s="244"/>
      <c r="I390" s="244"/>
      <c r="J390" s="244"/>
      <c r="K390" s="247">
        <v>6.5099999999999998</v>
      </c>
      <c r="L390" s="244"/>
      <c r="M390" s="244"/>
      <c r="N390" s="244"/>
      <c r="O390" s="244"/>
      <c r="P390" s="244"/>
      <c r="Q390" s="244"/>
      <c r="R390" s="248"/>
      <c r="T390" s="249"/>
      <c r="U390" s="244"/>
      <c r="V390" s="244"/>
      <c r="W390" s="244"/>
      <c r="X390" s="244"/>
      <c r="Y390" s="244"/>
      <c r="Z390" s="244"/>
      <c r="AA390" s="250"/>
      <c r="AT390" s="251" t="s">
        <v>280</v>
      </c>
      <c r="AU390" s="251" t="s">
        <v>277</v>
      </c>
      <c r="AV390" s="11" t="s">
        <v>126</v>
      </c>
      <c r="AW390" s="11" t="s">
        <v>35</v>
      </c>
      <c r="AX390" s="11" t="s">
        <v>77</v>
      </c>
      <c r="AY390" s="251" t="s">
        <v>272</v>
      </c>
    </row>
    <row r="391" s="12" customFormat="1" ht="16.5" customHeight="1">
      <c r="B391" s="253"/>
      <c r="C391" s="254"/>
      <c r="D391" s="254"/>
      <c r="E391" s="255" t="s">
        <v>22</v>
      </c>
      <c r="F391" s="256" t="s">
        <v>284</v>
      </c>
      <c r="G391" s="254"/>
      <c r="H391" s="254"/>
      <c r="I391" s="254"/>
      <c r="J391" s="254"/>
      <c r="K391" s="257">
        <v>6.5099999999999998</v>
      </c>
      <c r="L391" s="254"/>
      <c r="M391" s="254"/>
      <c r="N391" s="254"/>
      <c r="O391" s="254"/>
      <c r="P391" s="254"/>
      <c r="Q391" s="254"/>
      <c r="R391" s="258"/>
      <c r="T391" s="259"/>
      <c r="U391" s="254"/>
      <c r="V391" s="254"/>
      <c r="W391" s="254"/>
      <c r="X391" s="254"/>
      <c r="Y391" s="254"/>
      <c r="Z391" s="254"/>
      <c r="AA391" s="260"/>
      <c r="AT391" s="261" t="s">
        <v>280</v>
      </c>
      <c r="AU391" s="261" t="s">
        <v>277</v>
      </c>
      <c r="AV391" s="12" t="s">
        <v>277</v>
      </c>
      <c r="AW391" s="12" t="s">
        <v>35</v>
      </c>
      <c r="AX391" s="12" t="s">
        <v>77</v>
      </c>
      <c r="AY391" s="261" t="s">
        <v>272</v>
      </c>
    </row>
    <row r="392" s="13" customFormat="1" ht="16.5" customHeight="1">
      <c r="B392" s="262"/>
      <c r="C392" s="263"/>
      <c r="D392" s="263"/>
      <c r="E392" s="264" t="s">
        <v>148</v>
      </c>
      <c r="F392" s="265" t="s">
        <v>285</v>
      </c>
      <c r="G392" s="263"/>
      <c r="H392" s="263"/>
      <c r="I392" s="263"/>
      <c r="J392" s="263"/>
      <c r="K392" s="266">
        <v>6.5099999999999998</v>
      </c>
      <c r="L392" s="263"/>
      <c r="M392" s="263"/>
      <c r="N392" s="263"/>
      <c r="O392" s="263"/>
      <c r="P392" s="263"/>
      <c r="Q392" s="263"/>
      <c r="R392" s="267"/>
      <c r="T392" s="268"/>
      <c r="U392" s="263"/>
      <c r="V392" s="263"/>
      <c r="W392" s="263"/>
      <c r="X392" s="263"/>
      <c r="Y392" s="263"/>
      <c r="Z392" s="263"/>
      <c r="AA392" s="269"/>
      <c r="AT392" s="270" t="s">
        <v>280</v>
      </c>
      <c r="AU392" s="270" t="s">
        <v>277</v>
      </c>
      <c r="AV392" s="13" t="s">
        <v>276</v>
      </c>
      <c r="AW392" s="13" t="s">
        <v>35</v>
      </c>
      <c r="AX392" s="13" t="s">
        <v>85</v>
      </c>
      <c r="AY392" s="270" t="s">
        <v>272</v>
      </c>
    </row>
    <row r="393" s="1" customFormat="1" ht="51" customHeight="1">
      <c r="B393" s="48"/>
      <c r="C393" s="223" t="s">
        <v>440</v>
      </c>
      <c r="D393" s="223" t="s">
        <v>273</v>
      </c>
      <c r="E393" s="224" t="s">
        <v>441</v>
      </c>
      <c r="F393" s="225" t="s">
        <v>442</v>
      </c>
      <c r="G393" s="225"/>
      <c r="H393" s="225"/>
      <c r="I393" s="225"/>
      <c r="J393" s="226" t="s">
        <v>334</v>
      </c>
      <c r="K393" s="227">
        <v>6.5099999999999998</v>
      </c>
      <c r="L393" s="228">
        <v>0</v>
      </c>
      <c r="M393" s="229"/>
      <c r="N393" s="230">
        <f>ROUND(L393*K393,2)</f>
        <v>0</v>
      </c>
      <c r="O393" s="230"/>
      <c r="P393" s="230"/>
      <c r="Q393" s="230"/>
      <c r="R393" s="50"/>
      <c r="T393" s="231" t="s">
        <v>22</v>
      </c>
      <c r="U393" s="58" t="s">
        <v>42</v>
      </c>
      <c r="V393" s="49"/>
      <c r="W393" s="232">
        <f>V393*K393</f>
        <v>0</v>
      </c>
      <c r="X393" s="232">
        <v>0</v>
      </c>
      <c r="Y393" s="232">
        <f>X393*K393</f>
        <v>0</v>
      </c>
      <c r="Z393" s="232">
        <v>0</v>
      </c>
      <c r="AA393" s="233">
        <f>Z393*K393</f>
        <v>0</v>
      </c>
      <c r="AR393" s="24" t="s">
        <v>276</v>
      </c>
      <c r="AT393" s="24" t="s">
        <v>273</v>
      </c>
      <c r="AU393" s="24" t="s">
        <v>277</v>
      </c>
      <c r="AY393" s="24" t="s">
        <v>272</v>
      </c>
      <c r="BE393" s="144">
        <f>IF(U393="základní",N393,0)</f>
        <v>0</v>
      </c>
      <c r="BF393" s="144">
        <f>IF(U393="snížená",N393,0)</f>
        <v>0</v>
      </c>
      <c r="BG393" s="144">
        <f>IF(U393="zákl. přenesená",N393,0)</f>
        <v>0</v>
      </c>
      <c r="BH393" s="144">
        <f>IF(U393="sníž. přenesená",N393,0)</f>
        <v>0</v>
      </c>
      <c r="BI393" s="144">
        <f>IF(U393="nulová",N393,0)</f>
        <v>0</v>
      </c>
      <c r="BJ393" s="24" t="s">
        <v>85</v>
      </c>
      <c r="BK393" s="144">
        <f>ROUND(L393*K393,2)</f>
        <v>0</v>
      </c>
      <c r="BL393" s="24" t="s">
        <v>276</v>
      </c>
      <c r="BM393" s="24" t="s">
        <v>443</v>
      </c>
    </row>
    <row r="394" s="10" customFormat="1" ht="16.5" customHeight="1">
      <c r="B394" s="234"/>
      <c r="C394" s="235"/>
      <c r="D394" s="235"/>
      <c r="E394" s="236" t="s">
        <v>22</v>
      </c>
      <c r="F394" s="237" t="s">
        <v>444</v>
      </c>
      <c r="G394" s="238"/>
      <c r="H394" s="238"/>
      <c r="I394" s="238"/>
      <c r="J394" s="235"/>
      <c r="K394" s="236" t="s">
        <v>22</v>
      </c>
      <c r="L394" s="235"/>
      <c r="M394" s="235"/>
      <c r="N394" s="235"/>
      <c r="O394" s="235"/>
      <c r="P394" s="235"/>
      <c r="Q394" s="235"/>
      <c r="R394" s="239"/>
      <c r="T394" s="240"/>
      <c r="U394" s="235"/>
      <c r="V394" s="235"/>
      <c r="W394" s="235"/>
      <c r="X394" s="235"/>
      <c r="Y394" s="235"/>
      <c r="Z394" s="235"/>
      <c r="AA394" s="241"/>
      <c r="AT394" s="242" t="s">
        <v>280</v>
      </c>
      <c r="AU394" s="242" t="s">
        <v>277</v>
      </c>
      <c r="AV394" s="10" t="s">
        <v>85</v>
      </c>
      <c r="AW394" s="10" t="s">
        <v>35</v>
      </c>
      <c r="AX394" s="10" t="s">
        <v>77</v>
      </c>
      <c r="AY394" s="242" t="s">
        <v>272</v>
      </c>
    </row>
    <row r="395" s="11" customFormat="1" ht="16.5" customHeight="1">
      <c r="B395" s="243"/>
      <c r="C395" s="244"/>
      <c r="D395" s="244"/>
      <c r="E395" s="245" t="s">
        <v>22</v>
      </c>
      <c r="F395" s="246" t="s">
        <v>22</v>
      </c>
      <c r="G395" s="244"/>
      <c r="H395" s="244"/>
      <c r="I395" s="244"/>
      <c r="J395" s="244"/>
      <c r="K395" s="247">
        <v>0</v>
      </c>
      <c r="L395" s="244"/>
      <c r="M395" s="244"/>
      <c r="N395" s="244"/>
      <c r="O395" s="244"/>
      <c r="P395" s="244"/>
      <c r="Q395" s="244"/>
      <c r="R395" s="248"/>
      <c r="T395" s="249"/>
      <c r="U395" s="244"/>
      <c r="V395" s="244"/>
      <c r="W395" s="244"/>
      <c r="X395" s="244"/>
      <c r="Y395" s="244"/>
      <c r="Z395" s="244"/>
      <c r="AA395" s="250"/>
      <c r="AT395" s="251" t="s">
        <v>280</v>
      </c>
      <c r="AU395" s="251" t="s">
        <v>277</v>
      </c>
      <c r="AV395" s="11" t="s">
        <v>126</v>
      </c>
      <c r="AW395" s="11" t="s">
        <v>6</v>
      </c>
      <c r="AX395" s="11" t="s">
        <v>77</v>
      </c>
      <c r="AY395" s="251" t="s">
        <v>272</v>
      </c>
    </row>
    <row r="396" s="10" customFormat="1" ht="16.5" customHeight="1">
      <c r="B396" s="234"/>
      <c r="C396" s="235"/>
      <c r="D396" s="235"/>
      <c r="E396" s="236" t="s">
        <v>22</v>
      </c>
      <c r="F396" s="252" t="s">
        <v>438</v>
      </c>
      <c r="G396" s="235"/>
      <c r="H396" s="235"/>
      <c r="I396" s="235"/>
      <c r="J396" s="235"/>
      <c r="K396" s="236" t="s">
        <v>22</v>
      </c>
      <c r="L396" s="235"/>
      <c r="M396" s="235"/>
      <c r="N396" s="235"/>
      <c r="O396" s="235"/>
      <c r="P396" s="235"/>
      <c r="Q396" s="235"/>
      <c r="R396" s="239"/>
      <c r="T396" s="240"/>
      <c r="U396" s="235"/>
      <c r="V396" s="235"/>
      <c r="W396" s="235"/>
      <c r="X396" s="235"/>
      <c r="Y396" s="235"/>
      <c r="Z396" s="235"/>
      <c r="AA396" s="241"/>
      <c r="AT396" s="242" t="s">
        <v>280</v>
      </c>
      <c r="AU396" s="242" t="s">
        <v>277</v>
      </c>
      <c r="AV396" s="10" t="s">
        <v>85</v>
      </c>
      <c r="AW396" s="10" t="s">
        <v>35</v>
      </c>
      <c r="AX396" s="10" t="s">
        <v>77</v>
      </c>
      <c r="AY396" s="242" t="s">
        <v>272</v>
      </c>
    </row>
    <row r="397" s="11" customFormat="1" ht="16.5" customHeight="1">
      <c r="B397" s="243"/>
      <c r="C397" s="244"/>
      <c r="D397" s="244"/>
      <c r="E397" s="245" t="s">
        <v>22</v>
      </c>
      <c r="F397" s="246" t="s">
        <v>148</v>
      </c>
      <c r="G397" s="244"/>
      <c r="H397" s="244"/>
      <c r="I397" s="244"/>
      <c r="J397" s="244"/>
      <c r="K397" s="247">
        <v>6.5099999999999998</v>
      </c>
      <c r="L397" s="244"/>
      <c r="M397" s="244"/>
      <c r="N397" s="244"/>
      <c r="O397" s="244"/>
      <c r="P397" s="244"/>
      <c r="Q397" s="244"/>
      <c r="R397" s="248"/>
      <c r="T397" s="249"/>
      <c r="U397" s="244"/>
      <c r="V397" s="244"/>
      <c r="W397" s="244"/>
      <c r="X397" s="244"/>
      <c r="Y397" s="244"/>
      <c r="Z397" s="244"/>
      <c r="AA397" s="250"/>
      <c r="AT397" s="251" t="s">
        <v>280</v>
      </c>
      <c r="AU397" s="251" t="s">
        <v>277</v>
      </c>
      <c r="AV397" s="11" t="s">
        <v>126</v>
      </c>
      <c r="AW397" s="11" t="s">
        <v>35</v>
      </c>
      <c r="AX397" s="11" t="s">
        <v>77</v>
      </c>
      <c r="AY397" s="251" t="s">
        <v>272</v>
      </c>
    </row>
    <row r="398" s="12" customFormat="1" ht="16.5" customHeight="1">
      <c r="B398" s="253"/>
      <c r="C398" s="254"/>
      <c r="D398" s="254"/>
      <c r="E398" s="255" t="s">
        <v>22</v>
      </c>
      <c r="F398" s="256" t="s">
        <v>284</v>
      </c>
      <c r="G398" s="254"/>
      <c r="H398" s="254"/>
      <c r="I398" s="254"/>
      <c r="J398" s="254"/>
      <c r="K398" s="257">
        <v>6.5099999999999998</v>
      </c>
      <c r="L398" s="254"/>
      <c r="M398" s="254"/>
      <c r="N398" s="254"/>
      <c r="O398" s="254"/>
      <c r="P398" s="254"/>
      <c r="Q398" s="254"/>
      <c r="R398" s="258"/>
      <c r="T398" s="259"/>
      <c r="U398" s="254"/>
      <c r="V398" s="254"/>
      <c r="W398" s="254"/>
      <c r="X398" s="254"/>
      <c r="Y398" s="254"/>
      <c r="Z398" s="254"/>
      <c r="AA398" s="260"/>
      <c r="AT398" s="261" t="s">
        <v>280</v>
      </c>
      <c r="AU398" s="261" t="s">
        <v>277</v>
      </c>
      <c r="AV398" s="12" t="s">
        <v>277</v>
      </c>
      <c r="AW398" s="12" t="s">
        <v>35</v>
      </c>
      <c r="AX398" s="12" t="s">
        <v>77</v>
      </c>
      <c r="AY398" s="261" t="s">
        <v>272</v>
      </c>
    </row>
    <row r="399" s="13" customFormat="1" ht="16.5" customHeight="1">
      <c r="B399" s="262"/>
      <c r="C399" s="263"/>
      <c r="D399" s="263"/>
      <c r="E399" s="264" t="s">
        <v>22</v>
      </c>
      <c r="F399" s="265" t="s">
        <v>285</v>
      </c>
      <c r="G399" s="263"/>
      <c r="H399" s="263"/>
      <c r="I399" s="263"/>
      <c r="J399" s="263"/>
      <c r="K399" s="266">
        <v>6.5099999999999998</v>
      </c>
      <c r="L399" s="263"/>
      <c r="M399" s="263"/>
      <c r="N399" s="263"/>
      <c r="O399" s="263"/>
      <c r="P399" s="263"/>
      <c r="Q399" s="263"/>
      <c r="R399" s="267"/>
      <c r="T399" s="268"/>
      <c r="U399" s="263"/>
      <c r="V399" s="263"/>
      <c r="W399" s="263"/>
      <c r="X399" s="263"/>
      <c r="Y399" s="263"/>
      <c r="Z399" s="263"/>
      <c r="AA399" s="269"/>
      <c r="AT399" s="270" t="s">
        <v>280</v>
      </c>
      <c r="AU399" s="270" t="s">
        <v>277</v>
      </c>
      <c r="AV399" s="13" t="s">
        <v>276</v>
      </c>
      <c r="AW399" s="13" t="s">
        <v>35</v>
      </c>
      <c r="AX399" s="13" t="s">
        <v>85</v>
      </c>
      <c r="AY399" s="270" t="s">
        <v>272</v>
      </c>
    </row>
    <row r="400" s="1" customFormat="1" ht="89.25" customHeight="1">
      <c r="B400" s="48"/>
      <c r="C400" s="223" t="s">
        <v>445</v>
      </c>
      <c r="D400" s="223" t="s">
        <v>273</v>
      </c>
      <c r="E400" s="224" t="s">
        <v>446</v>
      </c>
      <c r="F400" s="225" t="s">
        <v>447</v>
      </c>
      <c r="G400" s="225"/>
      <c r="H400" s="225"/>
      <c r="I400" s="225"/>
      <c r="J400" s="226" t="s">
        <v>321</v>
      </c>
      <c r="K400" s="227">
        <v>0.17999999999999999</v>
      </c>
      <c r="L400" s="228">
        <v>0</v>
      </c>
      <c r="M400" s="229"/>
      <c r="N400" s="230">
        <f>ROUND(L400*K400,2)</f>
        <v>0</v>
      </c>
      <c r="O400" s="230"/>
      <c r="P400" s="230"/>
      <c r="Q400" s="230"/>
      <c r="R400" s="50"/>
      <c r="T400" s="231" t="s">
        <v>22</v>
      </c>
      <c r="U400" s="58" t="s">
        <v>42</v>
      </c>
      <c r="V400" s="49"/>
      <c r="W400" s="232">
        <f>V400*K400</f>
        <v>0</v>
      </c>
      <c r="X400" s="232">
        <v>1.0551600000000001</v>
      </c>
      <c r="Y400" s="232">
        <f>X400*K400</f>
        <v>0.18992880000000001</v>
      </c>
      <c r="Z400" s="232">
        <v>0</v>
      </c>
      <c r="AA400" s="233">
        <f>Z400*K400</f>
        <v>0</v>
      </c>
      <c r="AR400" s="24" t="s">
        <v>276</v>
      </c>
      <c r="AT400" s="24" t="s">
        <v>273</v>
      </c>
      <c r="AU400" s="24" t="s">
        <v>277</v>
      </c>
      <c r="AY400" s="24" t="s">
        <v>272</v>
      </c>
      <c r="BE400" s="144">
        <f>IF(U400="základní",N400,0)</f>
        <v>0</v>
      </c>
      <c r="BF400" s="144">
        <f>IF(U400="snížená",N400,0)</f>
        <v>0</v>
      </c>
      <c r="BG400" s="144">
        <f>IF(U400="zákl. přenesená",N400,0)</f>
        <v>0</v>
      </c>
      <c r="BH400" s="144">
        <f>IF(U400="sníž. přenesená",N400,0)</f>
        <v>0</v>
      </c>
      <c r="BI400" s="144">
        <f>IF(U400="nulová",N400,0)</f>
        <v>0</v>
      </c>
      <c r="BJ400" s="24" t="s">
        <v>85</v>
      </c>
      <c r="BK400" s="144">
        <f>ROUND(L400*K400,2)</f>
        <v>0</v>
      </c>
      <c r="BL400" s="24" t="s">
        <v>276</v>
      </c>
      <c r="BM400" s="24" t="s">
        <v>448</v>
      </c>
    </row>
    <row r="401" s="10" customFormat="1" ht="16.5" customHeight="1">
      <c r="B401" s="234"/>
      <c r="C401" s="235"/>
      <c r="D401" s="235"/>
      <c r="E401" s="236" t="s">
        <v>22</v>
      </c>
      <c r="F401" s="237" t="s">
        <v>449</v>
      </c>
      <c r="G401" s="238"/>
      <c r="H401" s="238"/>
      <c r="I401" s="238"/>
      <c r="J401" s="235"/>
      <c r="K401" s="236" t="s">
        <v>22</v>
      </c>
      <c r="L401" s="235"/>
      <c r="M401" s="235"/>
      <c r="N401" s="235"/>
      <c r="O401" s="235"/>
      <c r="P401" s="235"/>
      <c r="Q401" s="235"/>
      <c r="R401" s="239"/>
      <c r="T401" s="240"/>
      <c r="U401" s="235"/>
      <c r="V401" s="235"/>
      <c r="W401" s="235"/>
      <c r="X401" s="235"/>
      <c r="Y401" s="235"/>
      <c r="Z401" s="235"/>
      <c r="AA401" s="241"/>
      <c r="AT401" s="242" t="s">
        <v>280</v>
      </c>
      <c r="AU401" s="242" t="s">
        <v>277</v>
      </c>
      <c r="AV401" s="10" t="s">
        <v>85</v>
      </c>
      <c r="AW401" s="10" t="s">
        <v>35</v>
      </c>
      <c r="AX401" s="10" t="s">
        <v>77</v>
      </c>
      <c r="AY401" s="242" t="s">
        <v>272</v>
      </c>
    </row>
    <row r="402" s="10" customFormat="1" ht="16.5" customHeight="1">
      <c r="B402" s="234"/>
      <c r="C402" s="235"/>
      <c r="D402" s="235"/>
      <c r="E402" s="236" t="s">
        <v>22</v>
      </c>
      <c r="F402" s="252" t="s">
        <v>450</v>
      </c>
      <c r="G402" s="235"/>
      <c r="H402" s="235"/>
      <c r="I402" s="235"/>
      <c r="J402" s="235"/>
      <c r="K402" s="236" t="s">
        <v>22</v>
      </c>
      <c r="L402" s="235"/>
      <c r="M402" s="235"/>
      <c r="N402" s="235"/>
      <c r="O402" s="235"/>
      <c r="P402" s="235"/>
      <c r="Q402" s="235"/>
      <c r="R402" s="239"/>
      <c r="T402" s="240"/>
      <c r="U402" s="235"/>
      <c r="V402" s="235"/>
      <c r="W402" s="235"/>
      <c r="X402" s="235"/>
      <c r="Y402" s="235"/>
      <c r="Z402" s="235"/>
      <c r="AA402" s="241"/>
      <c r="AT402" s="242" t="s">
        <v>280</v>
      </c>
      <c r="AU402" s="242" t="s">
        <v>277</v>
      </c>
      <c r="AV402" s="10" t="s">
        <v>85</v>
      </c>
      <c r="AW402" s="10" t="s">
        <v>35</v>
      </c>
      <c r="AX402" s="10" t="s">
        <v>77</v>
      </c>
      <c r="AY402" s="242" t="s">
        <v>272</v>
      </c>
    </row>
    <row r="403" s="11" customFormat="1" ht="16.5" customHeight="1">
      <c r="B403" s="243"/>
      <c r="C403" s="244"/>
      <c r="D403" s="244"/>
      <c r="E403" s="245" t="s">
        <v>22</v>
      </c>
      <c r="F403" s="246" t="s">
        <v>22</v>
      </c>
      <c r="G403" s="244"/>
      <c r="H403" s="244"/>
      <c r="I403" s="244"/>
      <c r="J403" s="244"/>
      <c r="K403" s="247">
        <v>0</v>
      </c>
      <c r="L403" s="244"/>
      <c r="M403" s="244"/>
      <c r="N403" s="244"/>
      <c r="O403" s="244"/>
      <c r="P403" s="244"/>
      <c r="Q403" s="244"/>
      <c r="R403" s="248"/>
      <c r="T403" s="249"/>
      <c r="U403" s="244"/>
      <c r="V403" s="244"/>
      <c r="W403" s="244"/>
      <c r="X403" s="244"/>
      <c r="Y403" s="244"/>
      <c r="Z403" s="244"/>
      <c r="AA403" s="250"/>
      <c r="AT403" s="251" t="s">
        <v>280</v>
      </c>
      <c r="AU403" s="251" t="s">
        <v>277</v>
      </c>
      <c r="AV403" s="11" t="s">
        <v>126</v>
      </c>
      <c r="AW403" s="11" t="s">
        <v>6</v>
      </c>
      <c r="AX403" s="11" t="s">
        <v>77</v>
      </c>
      <c r="AY403" s="251" t="s">
        <v>272</v>
      </c>
    </row>
    <row r="404" s="10" customFormat="1" ht="16.5" customHeight="1">
      <c r="B404" s="234"/>
      <c r="C404" s="235"/>
      <c r="D404" s="235"/>
      <c r="E404" s="236" t="s">
        <v>22</v>
      </c>
      <c r="F404" s="252" t="s">
        <v>281</v>
      </c>
      <c r="G404" s="235"/>
      <c r="H404" s="235"/>
      <c r="I404" s="235"/>
      <c r="J404" s="235"/>
      <c r="K404" s="236" t="s">
        <v>22</v>
      </c>
      <c r="L404" s="235"/>
      <c r="M404" s="235"/>
      <c r="N404" s="235"/>
      <c r="O404" s="235"/>
      <c r="P404" s="235"/>
      <c r="Q404" s="235"/>
      <c r="R404" s="239"/>
      <c r="T404" s="240"/>
      <c r="U404" s="235"/>
      <c r="V404" s="235"/>
      <c r="W404" s="235"/>
      <c r="X404" s="235"/>
      <c r="Y404" s="235"/>
      <c r="Z404" s="235"/>
      <c r="AA404" s="241"/>
      <c r="AT404" s="242" t="s">
        <v>280</v>
      </c>
      <c r="AU404" s="242" t="s">
        <v>277</v>
      </c>
      <c r="AV404" s="10" t="s">
        <v>85</v>
      </c>
      <c r="AW404" s="10" t="s">
        <v>35</v>
      </c>
      <c r="AX404" s="10" t="s">
        <v>77</v>
      </c>
      <c r="AY404" s="242" t="s">
        <v>272</v>
      </c>
    </row>
    <row r="405" s="10" customFormat="1" ht="16.5" customHeight="1">
      <c r="B405" s="234"/>
      <c r="C405" s="235"/>
      <c r="D405" s="235"/>
      <c r="E405" s="236" t="s">
        <v>22</v>
      </c>
      <c r="F405" s="252" t="s">
        <v>362</v>
      </c>
      <c r="G405" s="235"/>
      <c r="H405" s="235"/>
      <c r="I405" s="235"/>
      <c r="J405" s="235"/>
      <c r="K405" s="236" t="s">
        <v>22</v>
      </c>
      <c r="L405" s="235"/>
      <c r="M405" s="235"/>
      <c r="N405" s="235"/>
      <c r="O405" s="235"/>
      <c r="P405" s="235"/>
      <c r="Q405" s="235"/>
      <c r="R405" s="239"/>
      <c r="T405" s="240"/>
      <c r="U405" s="235"/>
      <c r="V405" s="235"/>
      <c r="W405" s="235"/>
      <c r="X405" s="235"/>
      <c r="Y405" s="235"/>
      <c r="Z405" s="235"/>
      <c r="AA405" s="241"/>
      <c r="AT405" s="242" t="s">
        <v>280</v>
      </c>
      <c r="AU405" s="242" t="s">
        <v>277</v>
      </c>
      <c r="AV405" s="10" t="s">
        <v>85</v>
      </c>
      <c r="AW405" s="10" t="s">
        <v>35</v>
      </c>
      <c r="AX405" s="10" t="s">
        <v>77</v>
      </c>
      <c r="AY405" s="242" t="s">
        <v>272</v>
      </c>
    </row>
    <row r="406" s="11" customFormat="1" ht="16.5" customHeight="1">
      <c r="B406" s="243"/>
      <c r="C406" s="244"/>
      <c r="D406" s="244"/>
      <c r="E406" s="245" t="s">
        <v>22</v>
      </c>
      <c r="F406" s="246" t="s">
        <v>451</v>
      </c>
      <c r="G406" s="244"/>
      <c r="H406" s="244"/>
      <c r="I406" s="244"/>
      <c r="J406" s="244"/>
      <c r="K406" s="247">
        <v>180</v>
      </c>
      <c r="L406" s="244"/>
      <c r="M406" s="244"/>
      <c r="N406" s="244"/>
      <c r="O406" s="244"/>
      <c r="P406" s="244"/>
      <c r="Q406" s="244"/>
      <c r="R406" s="248"/>
      <c r="T406" s="249"/>
      <c r="U406" s="244"/>
      <c r="V406" s="244"/>
      <c r="W406" s="244"/>
      <c r="X406" s="244"/>
      <c r="Y406" s="244"/>
      <c r="Z406" s="244"/>
      <c r="AA406" s="250"/>
      <c r="AT406" s="251" t="s">
        <v>280</v>
      </c>
      <c r="AU406" s="251" t="s">
        <v>277</v>
      </c>
      <c r="AV406" s="11" t="s">
        <v>126</v>
      </c>
      <c r="AW406" s="11" t="s">
        <v>35</v>
      </c>
      <c r="AX406" s="11" t="s">
        <v>77</v>
      </c>
      <c r="AY406" s="251" t="s">
        <v>272</v>
      </c>
    </row>
    <row r="407" s="12" customFormat="1" ht="16.5" customHeight="1">
      <c r="B407" s="253"/>
      <c r="C407" s="254"/>
      <c r="D407" s="254"/>
      <c r="E407" s="255" t="s">
        <v>22</v>
      </c>
      <c r="F407" s="256" t="s">
        <v>284</v>
      </c>
      <c r="G407" s="254"/>
      <c r="H407" s="254"/>
      <c r="I407" s="254"/>
      <c r="J407" s="254"/>
      <c r="K407" s="257">
        <v>180</v>
      </c>
      <c r="L407" s="254"/>
      <c r="M407" s="254"/>
      <c r="N407" s="254"/>
      <c r="O407" s="254"/>
      <c r="P407" s="254"/>
      <c r="Q407" s="254"/>
      <c r="R407" s="258"/>
      <c r="T407" s="259"/>
      <c r="U407" s="254"/>
      <c r="V407" s="254"/>
      <c r="W407" s="254"/>
      <c r="X407" s="254"/>
      <c r="Y407" s="254"/>
      <c r="Z407" s="254"/>
      <c r="AA407" s="260"/>
      <c r="AT407" s="261" t="s">
        <v>280</v>
      </c>
      <c r="AU407" s="261" t="s">
        <v>277</v>
      </c>
      <c r="AV407" s="12" t="s">
        <v>277</v>
      </c>
      <c r="AW407" s="12" t="s">
        <v>35</v>
      </c>
      <c r="AX407" s="12" t="s">
        <v>77</v>
      </c>
      <c r="AY407" s="261" t="s">
        <v>272</v>
      </c>
    </row>
    <row r="408" s="13" customFormat="1" ht="16.5" customHeight="1">
      <c r="B408" s="262"/>
      <c r="C408" s="263"/>
      <c r="D408" s="263"/>
      <c r="E408" s="264" t="s">
        <v>150</v>
      </c>
      <c r="F408" s="265" t="s">
        <v>285</v>
      </c>
      <c r="G408" s="263"/>
      <c r="H408" s="263"/>
      <c r="I408" s="263"/>
      <c r="J408" s="263"/>
      <c r="K408" s="266">
        <v>180</v>
      </c>
      <c r="L408" s="263"/>
      <c r="M408" s="263"/>
      <c r="N408" s="263"/>
      <c r="O408" s="263"/>
      <c r="P408" s="263"/>
      <c r="Q408" s="263"/>
      <c r="R408" s="267"/>
      <c r="T408" s="268"/>
      <c r="U408" s="263"/>
      <c r="V408" s="263"/>
      <c r="W408" s="263"/>
      <c r="X408" s="263"/>
      <c r="Y408" s="263"/>
      <c r="Z408" s="263"/>
      <c r="AA408" s="269"/>
      <c r="AT408" s="270" t="s">
        <v>280</v>
      </c>
      <c r="AU408" s="270" t="s">
        <v>277</v>
      </c>
      <c r="AV408" s="13" t="s">
        <v>276</v>
      </c>
      <c r="AW408" s="13" t="s">
        <v>35</v>
      </c>
      <c r="AX408" s="13" t="s">
        <v>77</v>
      </c>
      <c r="AY408" s="270" t="s">
        <v>272</v>
      </c>
    </row>
    <row r="409" s="11" customFormat="1" ht="16.5" customHeight="1">
      <c r="B409" s="243"/>
      <c r="C409" s="244"/>
      <c r="D409" s="244"/>
      <c r="E409" s="245" t="s">
        <v>22</v>
      </c>
      <c r="F409" s="246" t="s">
        <v>22</v>
      </c>
      <c r="G409" s="244"/>
      <c r="H409" s="244"/>
      <c r="I409" s="244"/>
      <c r="J409" s="244"/>
      <c r="K409" s="247">
        <v>0</v>
      </c>
      <c r="L409" s="244"/>
      <c r="M409" s="244"/>
      <c r="N409" s="244"/>
      <c r="O409" s="244"/>
      <c r="P409" s="244"/>
      <c r="Q409" s="244"/>
      <c r="R409" s="248"/>
      <c r="T409" s="249"/>
      <c r="U409" s="244"/>
      <c r="V409" s="244"/>
      <c r="W409" s="244"/>
      <c r="X409" s="244"/>
      <c r="Y409" s="244"/>
      <c r="Z409" s="244"/>
      <c r="AA409" s="250"/>
      <c r="AT409" s="251" t="s">
        <v>280</v>
      </c>
      <c r="AU409" s="251" t="s">
        <v>277</v>
      </c>
      <c r="AV409" s="11" t="s">
        <v>126</v>
      </c>
      <c r="AW409" s="11" t="s">
        <v>6</v>
      </c>
      <c r="AX409" s="11" t="s">
        <v>77</v>
      </c>
      <c r="AY409" s="251" t="s">
        <v>272</v>
      </c>
    </row>
    <row r="410" s="11" customFormat="1" ht="16.5" customHeight="1">
      <c r="B410" s="243"/>
      <c r="C410" s="244"/>
      <c r="D410" s="244"/>
      <c r="E410" s="245" t="s">
        <v>22</v>
      </c>
      <c r="F410" s="246" t="s">
        <v>452</v>
      </c>
      <c r="G410" s="244"/>
      <c r="H410" s="244"/>
      <c r="I410" s="244"/>
      <c r="J410" s="244"/>
      <c r="K410" s="247">
        <v>0.17999999999999999</v>
      </c>
      <c r="L410" s="244"/>
      <c r="M410" s="244"/>
      <c r="N410" s="244"/>
      <c r="O410" s="244"/>
      <c r="P410" s="244"/>
      <c r="Q410" s="244"/>
      <c r="R410" s="248"/>
      <c r="T410" s="249"/>
      <c r="U410" s="244"/>
      <c r="V410" s="244"/>
      <c r="W410" s="244"/>
      <c r="X410" s="244"/>
      <c r="Y410" s="244"/>
      <c r="Z410" s="244"/>
      <c r="AA410" s="250"/>
      <c r="AT410" s="251" t="s">
        <v>280</v>
      </c>
      <c r="AU410" s="251" t="s">
        <v>277</v>
      </c>
      <c r="AV410" s="11" t="s">
        <v>126</v>
      </c>
      <c r="AW410" s="11" t="s">
        <v>35</v>
      </c>
      <c r="AX410" s="11" t="s">
        <v>77</v>
      </c>
      <c r="AY410" s="251" t="s">
        <v>272</v>
      </c>
    </row>
    <row r="411" s="12" customFormat="1" ht="16.5" customHeight="1">
      <c r="B411" s="253"/>
      <c r="C411" s="254"/>
      <c r="D411" s="254"/>
      <c r="E411" s="255" t="s">
        <v>22</v>
      </c>
      <c r="F411" s="256" t="s">
        <v>284</v>
      </c>
      <c r="G411" s="254"/>
      <c r="H411" s="254"/>
      <c r="I411" s="254"/>
      <c r="J411" s="254"/>
      <c r="K411" s="257">
        <v>0.17999999999999999</v>
      </c>
      <c r="L411" s="254"/>
      <c r="M411" s="254"/>
      <c r="N411" s="254"/>
      <c r="O411" s="254"/>
      <c r="P411" s="254"/>
      <c r="Q411" s="254"/>
      <c r="R411" s="258"/>
      <c r="T411" s="259"/>
      <c r="U411" s="254"/>
      <c r="V411" s="254"/>
      <c r="W411" s="254"/>
      <c r="X411" s="254"/>
      <c r="Y411" s="254"/>
      <c r="Z411" s="254"/>
      <c r="AA411" s="260"/>
      <c r="AT411" s="261" t="s">
        <v>280</v>
      </c>
      <c r="AU411" s="261" t="s">
        <v>277</v>
      </c>
      <c r="AV411" s="12" t="s">
        <v>277</v>
      </c>
      <c r="AW411" s="12" t="s">
        <v>35</v>
      </c>
      <c r="AX411" s="12" t="s">
        <v>77</v>
      </c>
      <c r="AY411" s="261" t="s">
        <v>272</v>
      </c>
    </row>
    <row r="412" s="13" customFormat="1" ht="16.5" customHeight="1">
      <c r="B412" s="262"/>
      <c r="C412" s="263"/>
      <c r="D412" s="263"/>
      <c r="E412" s="264" t="s">
        <v>22</v>
      </c>
      <c r="F412" s="265" t="s">
        <v>285</v>
      </c>
      <c r="G412" s="263"/>
      <c r="H412" s="263"/>
      <c r="I412" s="263"/>
      <c r="J412" s="263"/>
      <c r="K412" s="266">
        <v>0.17999999999999999</v>
      </c>
      <c r="L412" s="263"/>
      <c r="M412" s="263"/>
      <c r="N412" s="263"/>
      <c r="O412" s="263"/>
      <c r="P412" s="263"/>
      <c r="Q412" s="263"/>
      <c r="R412" s="267"/>
      <c r="T412" s="268"/>
      <c r="U412" s="263"/>
      <c r="V412" s="263"/>
      <c r="W412" s="263"/>
      <c r="X412" s="263"/>
      <c r="Y412" s="263"/>
      <c r="Z412" s="263"/>
      <c r="AA412" s="269"/>
      <c r="AT412" s="270" t="s">
        <v>280</v>
      </c>
      <c r="AU412" s="270" t="s">
        <v>277</v>
      </c>
      <c r="AV412" s="13" t="s">
        <v>276</v>
      </c>
      <c r="AW412" s="13" t="s">
        <v>35</v>
      </c>
      <c r="AX412" s="13" t="s">
        <v>85</v>
      </c>
      <c r="AY412" s="270" t="s">
        <v>272</v>
      </c>
    </row>
    <row r="413" s="1" customFormat="1" ht="25.5" customHeight="1">
      <c r="B413" s="48"/>
      <c r="C413" s="223" t="s">
        <v>453</v>
      </c>
      <c r="D413" s="223" t="s">
        <v>273</v>
      </c>
      <c r="E413" s="224" t="s">
        <v>454</v>
      </c>
      <c r="F413" s="225" t="s">
        <v>455</v>
      </c>
      <c r="G413" s="225"/>
      <c r="H413" s="225"/>
      <c r="I413" s="225"/>
      <c r="J413" s="226" t="s">
        <v>124</v>
      </c>
      <c r="K413" s="227">
        <v>0.5</v>
      </c>
      <c r="L413" s="228">
        <v>0</v>
      </c>
      <c r="M413" s="229"/>
      <c r="N413" s="230">
        <f>ROUND(L413*K413,2)</f>
        <v>0</v>
      </c>
      <c r="O413" s="230"/>
      <c r="P413" s="230"/>
      <c r="Q413" s="230"/>
      <c r="R413" s="50"/>
      <c r="T413" s="231" t="s">
        <v>22</v>
      </c>
      <c r="U413" s="58" t="s">
        <v>42</v>
      </c>
      <c r="V413" s="49"/>
      <c r="W413" s="232">
        <f>V413*K413</f>
        <v>0</v>
      </c>
      <c r="X413" s="232">
        <v>2.4533999999999998</v>
      </c>
      <c r="Y413" s="232">
        <f>X413*K413</f>
        <v>1.2266999999999999</v>
      </c>
      <c r="Z413" s="232">
        <v>0</v>
      </c>
      <c r="AA413" s="233">
        <f>Z413*K413</f>
        <v>0</v>
      </c>
      <c r="AR413" s="24" t="s">
        <v>276</v>
      </c>
      <c r="AT413" s="24" t="s">
        <v>273</v>
      </c>
      <c r="AU413" s="24" t="s">
        <v>277</v>
      </c>
      <c r="AY413" s="24" t="s">
        <v>272</v>
      </c>
      <c r="BE413" s="144">
        <f>IF(U413="základní",N413,0)</f>
        <v>0</v>
      </c>
      <c r="BF413" s="144">
        <f>IF(U413="snížená",N413,0)</f>
        <v>0</v>
      </c>
      <c r="BG413" s="144">
        <f>IF(U413="zákl. přenesená",N413,0)</f>
        <v>0</v>
      </c>
      <c r="BH413" s="144">
        <f>IF(U413="sníž. přenesená",N413,0)</f>
        <v>0</v>
      </c>
      <c r="BI413" s="144">
        <f>IF(U413="nulová",N413,0)</f>
        <v>0</v>
      </c>
      <c r="BJ413" s="24" t="s">
        <v>85</v>
      </c>
      <c r="BK413" s="144">
        <f>ROUND(L413*K413,2)</f>
        <v>0</v>
      </c>
      <c r="BL413" s="24" t="s">
        <v>276</v>
      </c>
      <c r="BM413" s="24" t="s">
        <v>456</v>
      </c>
    </row>
    <row r="414" s="10" customFormat="1" ht="16.5" customHeight="1">
      <c r="B414" s="234"/>
      <c r="C414" s="235"/>
      <c r="D414" s="235"/>
      <c r="E414" s="236" t="s">
        <v>22</v>
      </c>
      <c r="F414" s="237" t="s">
        <v>457</v>
      </c>
      <c r="G414" s="238"/>
      <c r="H414" s="238"/>
      <c r="I414" s="238"/>
      <c r="J414" s="235"/>
      <c r="K414" s="236" t="s">
        <v>22</v>
      </c>
      <c r="L414" s="235"/>
      <c r="M414" s="235"/>
      <c r="N414" s="235"/>
      <c r="O414" s="235"/>
      <c r="P414" s="235"/>
      <c r="Q414" s="235"/>
      <c r="R414" s="239"/>
      <c r="T414" s="240"/>
      <c r="U414" s="235"/>
      <c r="V414" s="235"/>
      <c r="W414" s="235"/>
      <c r="X414" s="235"/>
      <c r="Y414" s="235"/>
      <c r="Z414" s="235"/>
      <c r="AA414" s="241"/>
      <c r="AT414" s="242" t="s">
        <v>280</v>
      </c>
      <c r="AU414" s="242" t="s">
        <v>277</v>
      </c>
      <c r="AV414" s="10" t="s">
        <v>85</v>
      </c>
      <c r="AW414" s="10" t="s">
        <v>35</v>
      </c>
      <c r="AX414" s="10" t="s">
        <v>77</v>
      </c>
      <c r="AY414" s="242" t="s">
        <v>272</v>
      </c>
    </row>
    <row r="415" s="11" customFormat="1" ht="16.5" customHeight="1">
      <c r="B415" s="243"/>
      <c r="C415" s="244"/>
      <c r="D415" s="244"/>
      <c r="E415" s="245" t="s">
        <v>22</v>
      </c>
      <c r="F415" s="246" t="s">
        <v>22</v>
      </c>
      <c r="G415" s="244"/>
      <c r="H415" s="244"/>
      <c r="I415" s="244"/>
      <c r="J415" s="244"/>
      <c r="K415" s="247">
        <v>0</v>
      </c>
      <c r="L415" s="244"/>
      <c r="M415" s="244"/>
      <c r="N415" s="244"/>
      <c r="O415" s="244"/>
      <c r="P415" s="244"/>
      <c r="Q415" s="244"/>
      <c r="R415" s="248"/>
      <c r="T415" s="249"/>
      <c r="U415" s="244"/>
      <c r="V415" s="244"/>
      <c r="W415" s="244"/>
      <c r="X415" s="244"/>
      <c r="Y415" s="244"/>
      <c r="Z415" s="244"/>
      <c r="AA415" s="250"/>
      <c r="AT415" s="251" t="s">
        <v>280</v>
      </c>
      <c r="AU415" s="251" t="s">
        <v>277</v>
      </c>
      <c r="AV415" s="11" t="s">
        <v>126</v>
      </c>
      <c r="AW415" s="11" t="s">
        <v>6</v>
      </c>
      <c r="AX415" s="11" t="s">
        <v>77</v>
      </c>
      <c r="AY415" s="251" t="s">
        <v>272</v>
      </c>
    </row>
    <row r="416" s="10" customFormat="1" ht="16.5" customHeight="1">
      <c r="B416" s="234"/>
      <c r="C416" s="235"/>
      <c r="D416" s="235"/>
      <c r="E416" s="236" t="s">
        <v>22</v>
      </c>
      <c r="F416" s="252" t="s">
        <v>281</v>
      </c>
      <c r="G416" s="235"/>
      <c r="H416" s="235"/>
      <c r="I416" s="235"/>
      <c r="J416" s="235"/>
      <c r="K416" s="236" t="s">
        <v>22</v>
      </c>
      <c r="L416" s="235"/>
      <c r="M416" s="235"/>
      <c r="N416" s="235"/>
      <c r="O416" s="235"/>
      <c r="P416" s="235"/>
      <c r="Q416" s="235"/>
      <c r="R416" s="239"/>
      <c r="T416" s="240"/>
      <c r="U416" s="235"/>
      <c r="V416" s="235"/>
      <c r="W416" s="235"/>
      <c r="X416" s="235"/>
      <c r="Y416" s="235"/>
      <c r="Z416" s="235"/>
      <c r="AA416" s="241"/>
      <c r="AT416" s="242" t="s">
        <v>280</v>
      </c>
      <c r="AU416" s="242" t="s">
        <v>277</v>
      </c>
      <c r="AV416" s="10" t="s">
        <v>85</v>
      </c>
      <c r="AW416" s="10" t="s">
        <v>35</v>
      </c>
      <c r="AX416" s="10" t="s">
        <v>77</v>
      </c>
      <c r="AY416" s="242" t="s">
        <v>272</v>
      </c>
    </row>
    <row r="417" s="10" customFormat="1" ht="16.5" customHeight="1">
      <c r="B417" s="234"/>
      <c r="C417" s="235"/>
      <c r="D417" s="235"/>
      <c r="E417" s="236" t="s">
        <v>22</v>
      </c>
      <c r="F417" s="252" t="s">
        <v>387</v>
      </c>
      <c r="G417" s="235"/>
      <c r="H417" s="235"/>
      <c r="I417" s="235"/>
      <c r="J417" s="235"/>
      <c r="K417" s="236" t="s">
        <v>22</v>
      </c>
      <c r="L417" s="235"/>
      <c r="M417" s="235"/>
      <c r="N417" s="235"/>
      <c r="O417" s="235"/>
      <c r="P417" s="235"/>
      <c r="Q417" s="235"/>
      <c r="R417" s="239"/>
      <c r="T417" s="240"/>
      <c r="U417" s="235"/>
      <c r="V417" s="235"/>
      <c r="W417" s="235"/>
      <c r="X417" s="235"/>
      <c r="Y417" s="235"/>
      <c r="Z417" s="235"/>
      <c r="AA417" s="241"/>
      <c r="AT417" s="242" t="s">
        <v>280</v>
      </c>
      <c r="AU417" s="242" t="s">
        <v>277</v>
      </c>
      <c r="AV417" s="10" t="s">
        <v>85</v>
      </c>
      <c r="AW417" s="10" t="s">
        <v>35</v>
      </c>
      <c r="AX417" s="10" t="s">
        <v>77</v>
      </c>
      <c r="AY417" s="242" t="s">
        <v>272</v>
      </c>
    </row>
    <row r="418" s="11" customFormat="1" ht="16.5" customHeight="1">
      <c r="B418" s="243"/>
      <c r="C418" s="244"/>
      <c r="D418" s="244"/>
      <c r="E418" s="245" t="s">
        <v>22</v>
      </c>
      <c r="F418" s="246" t="s">
        <v>458</v>
      </c>
      <c r="G418" s="244"/>
      <c r="H418" s="244"/>
      <c r="I418" s="244"/>
      <c r="J418" s="244"/>
      <c r="K418" s="247">
        <v>0.5</v>
      </c>
      <c r="L418" s="244"/>
      <c r="M418" s="244"/>
      <c r="N418" s="244"/>
      <c r="O418" s="244"/>
      <c r="P418" s="244"/>
      <c r="Q418" s="244"/>
      <c r="R418" s="248"/>
      <c r="T418" s="249"/>
      <c r="U418" s="244"/>
      <c r="V418" s="244"/>
      <c r="W418" s="244"/>
      <c r="X418" s="244"/>
      <c r="Y418" s="244"/>
      <c r="Z418" s="244"/>
      <c r="AA418" s="250"/>
      <c r="AT418" s="251" t="s">
        <v>280</v>
      </c>
      <c r="AU418" s="251" t="s">
        <v>277</v>
      </c>
      <c r="AV418" s="11" t="s">
        <v>126</v>
      </c>
      <c r="AW418" s="11" t="s">
        <v>35</v>
      </c>
      <c r="AX418" s="11" t="s">
        <v>77</v>
      </c>
      <c r="AY418" s="251" t="s">
        <v>272</v>
      </c>
    </row>
    <row r="419" s="12" customFormat="1" ht="16.5" customHeight="1">
      <c r="B419" s="253"/>
      <c r="C419" s="254"/>
      <c r="D419" s="254"/>
      <c r="E419" s="255" t="s">
        <v>22</v>
      </c>
      <c r="F419" s="256" t="s">
        <v>284</v>
      </c>
      <c r="G419" s="254"/>
      <c r="H419" s="254"/>
      <c r="I419" s="254"/>
      <c r="J419" s="254"/>
      <c r="K419" s="257">
        <v>0.5</v>
      </c>
      <c r="L419" s="254"/>
      <c r="M419" s="254"/>
      <c r="N419" s="254"/>
      <c r="O419" s="254"/>
      <c r="P419" s="254"/>
      <c r="Q419" s="254"/>
      <c r="R419" s="258"/>
      <c r="T419" s="259"/>
      <c r="U419" s="254"/>
      <c r="V419" s="254"/>
      <c r="W419" s="254"/>
      <c r="X419" s="254"/>
      <c r="Y419" s="254"/>
      <c r="Z419" s="254"/>
      <c r="AA419" s="260"/>
      <c r="AT419" s="261" t="s">
        <v>280</v>
      </c>
      <c r="AU419" s="261" t="s">
        <v>277</v>
      </c>
      <c r="AV419" s="12" t="s">
        <v>277</v>
      </c>
      <c r="AW419" s="12" t="s">
        <v>35</v>
      </c>
      <c r="AX419" s="12" t="s">
        <v>77</v>
      </c>
      <c r="AY419" s="261" t="s">
        <v>272</v>
      </c>
    </row>
    <row r="420" s="13" customFormat="1" ht="16.5" customHeight="1">
      <c r="B420" s="262"/>
      <c r="C420" s="263"/>
      <c r="D420" s="263"/>
      <c r="E420" s="264" t="s">
        <v>22</v>
      </c>
      <c r="F420" s="265" t="s">
        <v>285</v>
      </c>
      <c r="G420" s="263"/>
      <c r="H420" s="263"/>
      <c r="I420" s="263"/>
      <c r="J420" s="263"/>
      <c r="K420" s="266">
        <v>0.5</v>
      </c>
      <c r="L420" s="263"/>
      <c r="M420" s="263"/>
      <c r="N420" s="263"/>
      <c r="O420" s="263"/>
      <c r="P420" s="263"/>
      <c r="Q420" s="263"/>
      <c r="R420" s="267"/>
      <c r="T420" s="268"/>
      <c r="U420" s="263"/>
      <c r="V420" s="263"/>
      <c r="W420" s="263"/>
      <c r="X420" s="263"/>
      <c r="Y420" s="263"/>
      <c r="Z420" s="263"/>
      <c r="AA420" s="269"/>
      <c r="AT420" s="270" t="s">
        <v>280</v>
      </c>
      <c r="AU420" s="270" t="s">
        <v>277</v>
      </c>
      <c r="AV420" s="13" t="s">
        <v>276</v>
      </c>
      <c r="AW420" s="13" t="s">
        <v>35</v>
      </c>
      <c r="AX420" s="13" t="s">
        <v>85</v>
      </c>
      <c r="AY420" s="270" t="s">
        <v>272</v>
      </c>
    </row>
    <row r="421" s="1" customFormat="1" ht="25.5" customHeight="1">
      <c r="B421" s="48"/>
      <c r="C421" s="223" t="s">
        <v>459</v>
      </c>
      <c r="D421" s="223" t="s">
        <v>273</v>
      </c>
      <c r="E421" s="224" t="s">
        <v>460</v>
      </c>
      <c r="F421" s="225" t="s">
        <v>461</v>
      </c>
      <c r="G421" s="225"/>
      <c r="H421" s="225"/>
      <c r="I421" s="225"/>
      <c r="J421" s="226" t="s">
        <v>334</v>
      </c>
      <c r="K421" s="227">
        <v>8</v>
      </c>
      <c r="L421" s="228">
        <v>0</v>
      </c>
      <c r="M421" s="229"/>
      <c r="N421" s="230">
        <f>ROUND(L421*K421,2)</f>
        <v>0</v>
      </c>
      <c r="O421" s="230"/>
      <c r="P421" s="230"/>
      <c r="Q421" s="230"/>
      <c r="R421" s="50"/>
      <c r="T421" s="231" t="s">
        <v>22</v>
      </c>
      <c r="U421" s="58" t="s">
        <v>42</v>
      </c>
      <c r="V421" s="49"/>
      <c r="W421" s="232">
        <f>V421*K421</f>
        <v>0</v>
      </c>
      <c r="X421" s="232">
        <v>0.0051900000000000002</v>
      </c>
      <c r="Y421" s="232">
        <f>X421*K421</f>
        <v>0.041520000000000001</v>
      </c>
      <c r="Z421" s="232">
        <v>0</v>
      </c>
      <c r="AA421" s="233">
        <f>Z421*K421</f>
        <v>0</v>
      </c>
      <c r="AR421" s="24" t="s">
        <v>276</v>
      </c>
      <c r="AT421" s="24" t="s">
        <v>273</v>
      </c>
      <c r="AU421" s="24" t="s">
        <v>277</v>
      </c>
      <c r="AY421" s="24" t="s">
        <v>272</v>
      </c>
      <c r="BE421" s="144">
        <f>IF(U421="základní",N421,0)</f>
        <v>0</v>
      </c>
      <c r="BF421" s="144">
        <f>IF(U421="snížená",N421,0)</f>
        <v>0</v>
      </c>
      <c r="BG421" s="144">
        <f>IF(U421="zákl. přenesená",N421,0)</f>
        <v>0</v>
      </c>
      <c r="BH421" s="144">
        <f>IF(U421="sníž. přenesená",N421,0)</f>
        <v>0</v>
      </c>
      <c r="BI421" s="144">
        <f>IF(U421="nulová",N421,0)</f>
        <v>0</v>
      </c>
      <c r="BJ421" s="24" t="s">
        <v>85</v>
      </c>
      <c r="BK421" s="144">
        <f>ROUND(L421*K421,2)</f>
        <v>0</v>
      </c>
      <c r="BL421" s="24" t="s">
        <v>276</v>
      </c>
      <c r="BM421" s="24" t="s">
        <v>462</v>
      </c>
    </row>
    <row r="422" s="10" customFormat="1" ht="16.5" customHeight="1">
      <c r="B422" s="234"/>
      <c r="C422" s="235"/>
      <c r="D422" s="235"/>
      <c r="E422" s="236" t="s">
        <v>22</v>
      </c>
      <c r="F422" s="237" t="s">
        <v>463</v>
      </c>
      <c r="G422" s="238"/>
      <c r="H422" s="238"/>
      <c r="I422" s="238"/>
      <c r="J422" s="235"/>
      <c r="K422" s="236" t="s">
        <v>22</v>
      </c>
      <c r="L422" s="235"/>
      <c r="M422" s="235"/>
      <c r="N422" s="235"/>
      <c r="O422" s="235"/>
      <c r="P422" s="235"/>
      <c r="Q422" s="235"/>
      <c r="R422" s="239"/>
      <c r="T422" s="240"/>
      <c r="U422" s="235"/>
      <c r="V422" s="235"/>
      <c r="W422" s="235"/>
      <c r="X422" s="235"/>
      <c r="Y422" s="235"/>
      <c r="Z422" s="235"/>
      <c r="AA422" s="241"/>
      <c r="AT422" s="242" t="s">
        <v>280</v>
      </c>
      <c r="AU422" s="242" t="s">
        <v>277</v>
      </c>
      <c r="AV422" s="10" t="s">
        <v>85</v>
      </c>
      <c r="AW422" s="10" t="s">
        <v>35</v>
      </c>
      <c r="AX422" s="10" t="s">
        <v>77</v>
      </c>
      <c r="AY422" s="242" t="s">
        <v>272</v>
      </c>
    </row>
    <row r="423" s="11" customFormat="1" ht="16.5" customHeight="1">
      <c r="B423" s="243"/>
      <c r="C423" s="244"/>
      <c r="D423" s="244"/>
      <c r="E423" s="245" t="s">
        <v>22</v>
      </c>
      <c r="F423" s="246" t="s">
        <v>22</v>
      </c>
      <c r="G423" s="244"/>
      <c r="H423" s="244"/>
      <c r="I423" s="244"/>
      <c r="J423" s="244"/>
      <c r="K423" s="247">
        <v>0</v>
      </c>
      <c r="L423" s="244"/>
      <c r="M423" s="244"/>
      <c r="N423" s="244"/>
      <c r="O423" s="244"/>
      <c r="P423" s="244"/>
      <c r="Q423" s="244"/>
      <c r="R423" s="248"/>
      <c r="T423" s="249"/>
      <c r="U423" s="244"/>
      <c r="V423" s="244"/>
      <c r="W423" s="244"/>
      <c r="X423" s="244"/>
      <c r="Y423" s="244"/>
      <c r="Z423" s="244"/>
      <c r="AA423" s="250"/>
      <c r="AT423" s="251" t="s">
        <v>280</v>
      </c>
      <c r="AU423" s="251" t="s">
        <v>277</v>
      </c>
      <c r="AV423" s="11" t="s">
        <v>126</v>
      </c>
      <c r="AW423" s="11" t="s">
        <v>6</v>
      </c>
      <c r="AX423" s="11" t="s">
        <v>77</v>
      </c>
      <c r="AY423" s="251" t="s">
        <v>272</v>
      </c>
    </row>
    <row r="424" s="10" customFormat="1" ht="16.5" customHeight="1">
      <c r="B424" s="234"/>
      <c r="C424" s="235"/>
      <c r="D424" s="235"/>
      <c r="E424" s="236" t="s">
        <v>22</v>
      </c>
      <c r="F424" s="252" t="s">
        <v>281</v>
      </c>
      <c r="G424" s="235"/>
      <c r="H424" s="235"/>
      <c r="I424" s="235"/>
      <c r="J424" s="235"/>
      <c r="K424" s="236" t="s">
        <v>22</v>
      </c>
      <c r="L424" s="235"/>
      <c r="M424" s="235"/>
      <c r="N424" s="235"/>
      <c r="O424" s="235"/>
      <c r="P424" s="235"/>
      <c r="Q424" s="235"/>
      <c r="R424" s="239"/>
      <c r="T424" s="240"/>
      <c r="U424" s="235"/>
      <c r="V424" s="235"/>
      <c r="W424" s="235"/>
      <c r="X424" s="235"/>
      <c r="Y424" s="235"/>
      <c r="Z424" s="235"/>
      <c r="AA424" s="241"/>
      <c r="AT424" s="242" t="s">
        <v>280</v>
      </c>
      <c r="AU424" s="242" t="s">
        <v>277</v>
      </c>
      <c r="AV424" s="10" t="s">
        <v>85</v>
      </c>
      <c r="AW424" s="10" t="s">
        <v>35</v>
      </c>
      <c r="AX424" s="10" t="s">
        <v>77</v>
      </c>
      <c r="AY424" s="242" t="s">
        <v>272</v>
      </c>
    </row>
    <row r="425" s="10" customFormat="1" ht="16.5" customHeight="1">
      <c r="B425" s="234"/>
      <c r="C425" s="235"/>
      <c r="D425" s="235"/>
      <c r="E425" s="236" t="s">
        <v>22</v>
      </c>
      <c r="F425" s="252" t="s">
        <v>387</v>
      </c>
      <c r="G425" s="235"/>
      <c r="H425" s="235"/>
      <c r="I425" s="235"/>
      <c r="J425" s="235"/>
      <c r="K425" s="236" t="s">
        <v>22</v>
      </c>
      <c r="L425" s="235"/>
      <c r="M425" s="235"/>
      <c r="N425" s="235"/>
      <c r="O425" s="235"/>
      <c r="P425" s="235"/>
      <c r="Q425" s="235"/>
      <c r="R425" s="239"/>
      <c r="T425" s="240"/>
      <c r="U425" s="235"/>
      <c r="V425" s="235"/>
      <c r="W425" s="235"/>
      <c r="X425" s="235"/>
      <c r="Y425" s="235"/>
      <c r="Z425" s="235"/>
      <c r="AA425" s="241"/>
      <c r="AT425" s="242" t="s">
        <v>280</v>
      </c>
      <c r="AU425" s="242" t="s">
        <v>277</v>
      </c>
      <c r="AV425" s="10" t="s">
        <v>85</v>
      </c>
      <c r="AW425" s="10" t="s">
        <v>35</v>
      </c>
      <c r="AX425" s="10" t="s">
        <v>77</v>
      </c>
      <c r="AY425" s="242" t="s">
        <v>272</v>
      </c>
    </row>
    <row r="426" s="11" customFormat="1" ht="16.5" customHeight="1">
      <c r="B426" s="243"/>
      <c r="C426" s="244"/>
      <c r="D426" s="244"/>
      <c r="E426" s="245" t="s">
        <v>22</v>
      </c>
      <c r="F426" s="246" t="s">
        <v>464</v>
      </c>
      <c r="G426" s="244"/>
      <c r="H426" s="244"/>
      <c r="I426" s="244"/>
      <c r="J426" s="244"/>
      <c r="K426" s="247">
        <v>8</v>
      </c>
      <c r="L426" s="244"/>
      <c r="M426" s="244"/>
      <c r="N426" s="244"/>
      <c r="O426" s="244"/>
      <c r="P426" s="244"/>
      <c r="Q426" s="244"/>
      <c r="R426" s="248"/>
      <c r="T426" s="249"/>
      <c r="U426" s="244"/>
      <c r="V426" s="244"/>
      <c r="W426" s="244"/>
      <c r="X426" s="244"/>
      <c r="Y426" s="244"/>
      <c r="Z426" s="244"/>
      <c r="AA426" s="250"/>
      <c r="AT426" s="251" t="s">
        <v>280</v>
      </c>
      <c r="AU426" s="251" t="s">
        <v>277</v>
      </c>
      <c r="AV426" s="11" t="s">
        <v>126</v>
      </c>
      <c r="AW426" s="11" t="s">
        <v>35</v>
      </c>
      <c r="AX426" s="11" t="s">
        <v>77</v>
      </c>
      <c r="AY426" s="251" t="s">
        <v>272</v>
      </c>
    </row>
    <row r="427" s="12" customFormat="1" ht="16.5" customHeight="1">
      <c r="B427" s="253"/>
      <c r="C427" s="254"/>
      <c r="D427" s="254"/>
      <c r="E427" s="255" t="s">
        <v>22</v>
      </c>
      <c r="F427" s="256" t="s">
        <v>284</v>
      </c>
      <c r="G427" s="254"/>
      <c r="H427" s="254"/>
      <c r="I427" s="254"/>
      <c r="J427" s="254"/>
      <c r="K427" s="257">
        <v>8</v>
      </c>
      <c r="L427" s="254"/>
      <c r="M427" s="254"/>
      <c r="N427" s="254"/>
      <c r="O427" s="254"/>
      <c r="P427" s="254"/>
      <c r="Q427" s="254"/>
      <c r="R427" s="258"/>
      <c r="T427" s="259"/>
      <c r="U427" s="254"/>
      <c r="V427" s="254"/>
      <c r="W427" s="254"/>
      <c r="X427" s="254"/>
      <c r="Y427" s="254"/>
      <c r="Z427" s="254"/>
      <c r="AA427" s="260"/>
      <c r="AT427" s="261" t="s">
        <v>280</v>
      </c>
      <c r="AU427" s="261" t="s">
        <v>277</v>
      </c>
      <c r="AV427" s="12" t="s">
        <v>277</v>
      </c>
      <c r="AW427" s="12" t="s">
        <v>35</v>
      </c>
      <c r="AX427" s="12" t="s">
        <v>77</v>
      </c>
      <c r="AY427" s="261" t="s">
        <v>272</v>
      </c>
    </row>
    <row r="428" s="13" customFormat="1" ht="16.5" customHeight="1">
      <c r="B428" s="262"/>
      <c r="C428" s="263"/>
      <c r="D428" s="263"/>
      <c r="E428" s="264" t="s">
        <v>152</v>
      </c>
      <c r="F428" s="265" t="s">
        <v>285</v>
      </c>
      <c r="G428" s="263"/>
      <c r="H428" s="263"/>
      <c r="I428" s="263"/>
      <c r="J428" s="263"/>
      <c r="K428" s="266">
        <v>8</v>
      </c>
      <c r="L428" s="263"/>
      <c r="M428" s="263"/>
      <c r="N428" s="263"/>
      <c r="O428" s="263"/>
      <c r="P428" s="263"/>
      <c r="Q428" s="263"/>
      <c r="R428" s="267"/>
      <c r="T428" s="268"/>
      <c r="U428" s="263"/>
      <c r="V428" s="263"/>
      <c r="W428" s="263"/>
      <c r="X428" s="263"/>
      <c r="Y428" s="263"/>
      <c r="Z428" s="263"/>
      <c r="AA428" s="269"/>
      <c r="AT428" s="270" t="s">
        <v>280</v>
      </c>
      <c r="AU428" s="270" t="s">
        <v>277</v>
      </c>
      <c r="AV428" s="13" t="s">
        <v>276</v>
      </c>
      <c r="AW428" s="13" t="s">
        <v>35</v>
      </c>
      <c r="AX428" s="13" t="s">
        <v>85</v>
      </c>
      <c r="AY428" s="270" t="s">
        <v>272</v>
      </c>
    </row>
    <row r="429" s="1" customFormat="1" ht="25.5" customHeight="1">
      <c r="B429" s="48"/>
      <c r="C429" s="223" t="s">
        <v>465</v>
      </c>
      <c r="D429" s="223" t="s">
        <v>273</v>
      </c>
      <c r="E429" s="224" t="s">
        <v>466</v>
      </c>
      <c r="F429" s="225" t="s">
        <v>467</v>
      </c>
      <c r="G429" s="225"/>
      <c r="H429" s="225"/>
      <c r="I429" s="225"/>
      <c r="J429" s="226" t="s">
        <v>334</v>
      </c>
      <c r="K429" s="227">
        <v>8</v>
      </c>
      <c r="L429" s="228">
        <v>0</v>
      </c>
      <c r="M429" s="229"/>
      <c r="N429" s="230">
        <f>ROUND(L429*K429,2)</f>
        <v>0</v>
      </c>
      <c r="O429" s="230"/>
      <c r="P429" s="230"/>
      <c r="Q429" s="230"/>
      <c r="R429" s="50"/>
      <c r="T429" s="231" t="s">
        <v>22</v>
      </c>
      <c r="U429" s="58" t="s">
        <v>42</v>
      </c>
      <c r="V429" s="49"/>
      <c r="W429" s="232">
        <f>V429*K429</f>
        <v>0</v>
      </c>
      <c r="X429" s="232">
        <v>0</v>
      </c>
      <c r="Y429" s="232">
        <f>X429*K429</f>
        <v>0</v>
      </c>
      <c r="Z429" s="232">
        <v>0</v>
      </c>
      <c r="AA429" s="233">
        <f>Z429*K429</f>
        <v>0</v>
      </c>
      <c r="AR429" s="24" t="s">
        <v>276</v>
      </c>
      <c r="AT429" s="24" t="s">
        <v>273</v>
      </c>
      <c r="AU429" s="24" t="s">
        <v>277</v>
      </c>
      <c r="AY429" s="24" t="s">
        <v>272</v>
      </c>
      <c r="BE429" s="144">
        <f>IF(U429="základní",N429,0)</f>
        <v>0</v>
      </c>
      <c r="BF429" s="144">
        <f>IF(U429="snížená",N429,0)</f>
        <v>0</v>
      </c>
      <c r="BG429" s="144">
        <f>IF(U429="zákl. přenesená",N429,0)</f>
        <v>0</v>
      </c>
      <c r="BH429" s="144">
        <f>IF(U429="sníž. přenesená",N429,0)</f>
        <v>0</v>
      </c>
      <c r="BI429" s="144">
        <f>IF(U429="nulová",N429,0)</f>
        <v>0</v>
      </c>
      <c r="BJ429" s="24" t="s">
        <v>85</v>
      </c>
      <c r="BK429" s="144">
        <f>ROUND(L429*K429,2)</f>
        <v>0</v>
      </c>
      <c r="BL429" s="24" t="s">
        <v>276</v>
      </c>
      <c r="BM429" s="24" t="s">
        <v>468</v>
      </c>
    </row>
    <row r="430" s="10" customFormat="1" ht="16.5" customHeight="1">
      <c r="B430" s="234"/>
      <c r="C430" s="235"/>
      <c r="D430" s="235"/>
      <c r="E430" s="236" t="s">
        <v>22</v>
      </c>
      <c r="F430" s="237" t="s">
        <v>373</v>
      </c>
      <c r="G430" s="238"/>
      <c r="H430" s="238"/>
      <c r="I430" s="238"/>
      <c r="J430" s="235"/>
      <c r="K430" s="236" t="s">
        <v>22</v>
      </c>
      <c r="L430" s="235"/>
      <c r="M430" s="235"/>
      <c r="N430" s="235"/>
      <c r="O430" s="235"/>
      <c r="P430" s="235"/>
      <c r="Q430" s="235"/>
      <c r="R430" s="239"/>
      <c r="T430" s="240"/>
      <c r="U430" s="235"/>
      <c r="V430" s="235"/>
      <c r="W430" s="235"/>
      <c r="X430" s="235"/>
      <c r="Y430" s="235"/>
      <c r="Z430" s="235"/>
      <c r="AA430" s="241"/>
      <c r="AT430" s="242" t="s">
        <v>280</v>
      </c>
      <c r="AU430" s="242" t="s">
        <v>277</v>
      </c>
      <c r="AV430" s="10" t="s">
        <v>85</v>
      </c>
      <c r="AW430" s="10" t="s">
        <v>35</v>
      </c>
      <c r="AX430" s="10" t="s">
        <v>77</v>
      </c>
      <c r="AY430" s="242" t="s">
        <v>272</v>
      </c>
    </row>
    <row r="431" s="11" customFormat="1" ht="16.5" customHeight="1">
      <c r="B431" s="243"/>
      <c r="C431" s="244"/>
      <c r="D431" s="244"/>
      <c r="E431" s="245" t="s">
        <v>22</v>
      </c>
      <c r="F431" s="246" t="s">
        <v>22</v>
      </c>
      <c r="G431" s="244"/>
      <c r="H431" s="244"/>
      <c r="I431" s="244"/>
      <c r="J431" s="244"/>
      <c r="K431" s="247">
        <v>0</v>
      </c>
      <c r="L431" s="244"/>
      <c r="M431" s="244"/>
      <c r="N431" s="244"/>
      <c r="O431" s="244"/>
      <c r="P431" s="244"/>
      <c r="Q431" s="244"/>
      <c r="R431" s="248"/>
      <c r="T431" s="249"/>
      <c r="U431" s="244"/>
      <c r="V431" s="244"/>
      <c r="W431" s="244"/>
      <c r="X431" s="244"/>
      <c r="Y431" s="244"/>
      <c r="Z431" s="244"/>
      <c r="AA431" s="250"/>
      <c r="AT431" s="251" t="s">
        <v>280</v>
      </c>
      <c r="AU431" s="251" t="s">
        <v>277</v>
      </c>
      <c r="AV431" s="11" t="s">
        <v>126</v>
      </c>
      <c r="AW431" s="11" t="s">
        <v>6</v>
      </c>
      <c r="AX431" s="11" t="s">
        <v>77</v>
      </c>
      <c r="AY431" s="251" t="s">
        <v>272</v>
      </c>
    </row>
    <row r="432" s="10" customFormat="1" ht="16.5" customHeight="1">
      <c r="B432" s="234"/>
      <c r="C432" s="235"/>
      <c r="D432" s="235"/>
      <c r="E432" s="236" t="s">
        <v>22</v>
      </c>
      <c r="F432" s="252" t="s">
        <v>463</v>
      </c>
      <c r="G432" s="235"/>
      <c r="H432" s="235"/>
      <c r="I432" s="235"/>
      <c r="J432" s="235"/>
      <c r="K432" s="236" t="s">
        <v>22</v>
      </c>
      <c r="L432" s="235"/>
      <c r="M432" s="235"/>
      <c r="N432" s="235"/>
      <c r="O432" s="235"/>
      <c r="P432" s="235"/>
      <c r="Q432" s="235"/>
      <c r="R432" s="239"/>
      <c r="T432" s="240"/>
      <c r="U432" s="235"/>
      <c r="V432" s="235"/>
      <c r="W432" s="235"/>
      <c r="X432" s="235"/>
      <c r="Y432" s="235"/>
      <c r="Z432" s="235"/>
      <c r="AA432" s="241"/>
      <c r="AT432" s="242" t="s">
        <v>280</v>
      </c>
      <c r="AU432" s="242" t="s">
        <v>277</v>
      </c>
      <c r="AV432" s="10" t="s">
        <v>85</v>
      </c>
      <c r="AW432" s="10" t="s">
        <v>35</v>
      </c>
      <c r="AX432" s="10" t="s">
        <v>77</v>
      </c>
      <c r="AY432" s="242" t="s">
        <v>272</v>
      </c>
    </row>
    <row r="433" s="11" customFormat="1" ht="16.5" customHeight="1">
      <c r="B433" s="243"/>
      <c r="C433" s="244"/>
      <c r="D433" s="244"/>
      <c r="E433" s="245" t="s">
        <v>22</v>
      </c>
      <c r="F433" s="246" t="s">
        <v>152</v>
      </c>
      <c r="G433" s="244"/>
      <c r="H433" s="244"/>
      <c r="I433" s="244"/>
      <c r="J433" s="244"/>
      <c r="K433" s="247">
        <v>8</v>
      </c>
      <c r="L433" s="244"/>
      <c r="M433" s="244"/>
      <c r="N433" s="244"/>
      <c r="O433" s="244"/>
      <c r="P433" s="244"/>
      <c r="Q433" s="244"/>
      <c r="R433" s="248"/>
      <c r="T433" s="249"/>
      <c r="U433" s="244"/>
      <c r="V433" s="244"/>
      <c r="W433" s="244"/>
      <c r="X433" s="244"/>
      <c r="Y433" s="244"/>
      <c r="Z433" s="244"/>
      <c r="AA433" s="250"/>
      <c r="AT433" s="251" t="s">
        <v>280</v>
      </c>
      <c r="AU433" s="251" t="s">
        <v>277</v>
      </c>
      <c r="AV433" s="11" t="s">
        <v>126</v>
      </c>
      <c r="AW433" s="11" t="s">
        <v>35</v>
      </c>
      <c r="AX433" s="11" t="s">
        <v>77</v>
      </c>
      <c r="AY433" s="251" t="s">
        <v>272</v>
      </c>
    </row>
    <row r="434" s="12" customFormat="1" ht="16.5" customHeight="1">
      <c r="B434" s="253"/>
      <c r="C434" s="254"/>
      <c r="D434" s="254"/>
      <c r="E434" s="255" t="s">
        <v>22</v>
      </c>
      <c r="F434" s="256" t="s">
        <v>284</v>
      </c>
      <c r="G434" s="254"/>
      <c r="H434" s="254"/>
      <c r="I434" s="254"/>
      <c r="J434" s="254"/>
      <c r="K434" s="257">
        <v>8</v>
      </c>
      <c r="L434" s="254"/>
      <c r="M434" s="254"/>
      <c r="N434" s="254"/>
      <c r="O434" s="254"/>
      <c r="P434" s="254"/>
      <c r="Q434" s="254"/>
      <c r="R434" s="258"/>
      <c r="T434" s="259"/>
      <c r="U434" s="254"/>
      <c r="V434" s="254"/>
      <c r="W434" s="254"/>
      <c r="X434" s="254"/>
      <c r="Y434" s="254"/>
      <c r="Z434" s="254"/>
      <c r="AA434" s="260"/>
      <c r="AT434" s="261" t="s">
        <v>280</v>
      </c>
      <c r="AU434" s="261" t="s">
        <v>277</v>
      </c>
      <c r="AV434" s="12" t="s">
        <v>277</v>
      </c>
      <c r="AW434" s="12" t="s">
        <v>35</v>
      </c>
      <c r="AX434" s="12" t="s">
        <v>77</v>
      </c>
      <c r="AY434" s="261" t="s">
        <v>272</v>
      </c>
    </row>
    <row r="435" s="13" customFormat="1" ht="16.5" customHeight="1">
      <c r="B435" s="262"/>
      <c r="C435" s="263"/>
      <c r="D435" s="263"/>
      <c r="E435" s="264" t="s">
        <v>22</v>
      </c>
      <c r="F435" s="265" t="s">
        <v>285</v>
      </c>
      <c r="G435" s="263"/>
      <c r="H435" s="263"/>
      <c r="I435" s="263"/>
      <c r="J435" s="263"/>
      <c r="K435" s="266">
        <v>8</v>
      </c>
      <c r="L435" s="263"/>
      <c r="M435" s="263"/>
      <c r="N435" s="263"/>
      <c r="O435" s="263"/>
      <c r="P435" s="263"/>
      <c r="Q435" s="263"/>
      <c r="R435" s="267"/>
      <c r="T435" s="268"/>
      <c r="U435" s="263"/>
      <c r="V435" s="263"/>
      <c r="W435" s="263"/>
      <c r="X435" s="263"/>
      <c r="Y435" s="263"/>
      <c r="Z435" s="263"/>
      <c r="AA435" s="269"/>
      <c r="AT435" s="270" t="s">
        <v>280</v>
      </c>
      <c r="AU435" s="270" t="s">
        <v>277</v>
      </c>
      <c r="AV435" s="13" t="s">
        <v>276</v>
      </c>
      <c r="AW435" s="13" t="s">
        <v>35</v>
      </c>
      <c r="AX435" s="13" t="s">
        <v>85</v>
      </c>
      <c r="AY435" s="270" t="s">
        <v>272</v>
      </c>
    </row>
    <row r="436" s="9" customFormat="1" ht="22.32" customHeight="1">
      <c r="B436" s="208"/>
      <c r="C436" s="209"/>
      <c r="D436" s="219" t="s">
        <v>223</v>
      </c>
      <c r="E436" s="219"/>
      <c r="F436" s="219"/>
      <c r="G436" s="219"/>
      <c r="H436" s="219"/>
      <c r="I436" s="219"/>
      <c r="J436" s="219"/>
      <c r="K436" s="219"/>
      <c r="L436" s="219"/>
      <c r="M436" s="219"/>
      <c r="N436" s="221">
        <f>BK436</f>
        <v>0</v>
      </c>
      <c r="O436" s="222"/>
      <c r="P436" s="222"/>
      <c r="Q436" s="222"/>
      <c r="R436" s="212"/>
      <c r="T436" s="213"/>
      <c r="U436" s="209"/>
      <c r="V436" s="209"/>
      <c r="W436" s="214">
        <f>SUM(W437:W472)</f>
        <v>0</v>
      </c>
      <c r="X436" s="209"/>
      <c r="Y436" s="214">
        <f>SUM(Y437:Y472)</f>
        <v>1.2925324</v>
      </c>
      <c r="Z436" s="209"/>
      <c r="AA436" s="215">
        <f>SUM(AA437:AA472)</f>
        <v>0</v>
      </c>
      <c r="AR436" s="216" t="s">
        <v>85</v>
      </c>
      <c r="AT436" s="217" t="s">
        <v>76</v>
      </c>
      <c r="AU436" s="217" t="s">
        <v>126</v>
      </c>
      <c r="AY436" s="216" t="s">
        <v>272</v>
      </c>
      <c r="BK436" s="218">
        <f>SUM(BK437:BK472)</f>
        <v>0</v>
      </c>
    </row>
    <row r="437" s="1" customFormat="1" ht="51" customHeight="1">
      <c r="B437" s="48"/>
      <c r="C437" s="223" t="s">
        <v>469</v>
      </c>
      <c r="D437" s="223" t="s">
        <v>273</v>
      </c>
      <c r="E437" s="224" t="s">
        <v>470</v>
      </c>
      <c r="F437" s="225" t="s">
        <v>471</v>
      </c>
      <c r="G437" s="225"/>
      <c r="H437" s="225"/>
      <c r="I437" s="225"/>
      <c r="J437" s="226" t="s">
        <v>124</v>
      </c>
      <c r="K437" s="227">
        <v>0.5</v>
      </c>
      <c r="L437" s="228">
        <v>0</v>
      </c>
      <c r="M437" s="229"/>
      <c r="N437" s="230">
        <f>ROUND(L437*K437,2)</f>
        <v>0</v>
      </c>
      <c r="O437" s="230"/>
      <c r="P437" s="230"/>
      <c r="Q437" s="230"/>
      <c r="R437" s="50"/>
      <c r="T437" s="231" t="s">
        <v>22</v>
      </c>
      <c r="U437" s="58" t="s">
        <v>42</v>
      </c>
      <c r="V437" s="49"/>
      <c r="W437" s="232">
        <f>V437*K437</f>
        <v>0</v>
      </c>
      <c r="X437" s="232">
        <v>2.4533700000000001</v>
      </c>
      <c r="Y437" s="232">
        <f>X437*K437</f>
        <v>1.226685</v>
      </c>
      <c r="Z437" s="232">
        <v>0</v>
      </c>
      <c r="AA437" s="233">
        <f>Z437*K437</f>
        <v>0</v>
      </c>
      <c r="AR437" s="24" t="s">
        <v>276</v>
      </c>
      <c r="AT437" s="24" t="s">
        <v>273</v>
      </c>
      <c r="AU437" s="24" t="s">
        <v>277</v>
      </c>
      <c r="AY437" s="24" t="s">
        <v>272</v>
      </c>
      <c r="BE437" s="144">
        <f>IF(U437="základní",N437,0)</f>
        <v>0</v>
      </c>
      <c r="BF437" s="144">
        <f>IF(U437="snížená",N437,0)</f>
        <v>0</v>
      </c>
      <c r="BG437" s="144">
        <f>IF(U437="zákl. přenesená",N437,0)</f>
        <v>0</v>
      </c>
      <c r="BH437" s="144">
        <f>IF(U437="sníž. přenesená",N437,0)</f>
        <v>0</v>
      </c>
      <c r="BI437" s="144">
        <f>IF(U437="nulová",N437,0)</f>
        <v>0</v>
      </c>
      <c r="BJ437" s="24" t="s">
        <v>85</v>
      </c>
      <c r="BK437" s="144">
        <f>ROUND(L437*K437,2)</f>
        <v>0</v>
      </c>
      <c r="BL437" s="24" t="s">
        <v>276</v>
      </c>
      <c r="BM437" s="24" t="s">
        <v>472</v>
      </c>
    </row>
    <row r="438" s="10" customFormat="1" ht="16.5" customHeight="1">
      <c r="B438" s="234"/>
      <c r="C438" s="235"/>
      <c r="D438" s="235"/>
      <c r="E438" s="236" t="s">
        <v>22</v>
      </c>
      <c r="F438" s="237" t="s">
        <v>473</v>
      </c>
      <c r="G438" s="238"/>
      <c r="H438" s="238"/>
      <c r="I438" s="238"/>
      <c r="J438" s="235"/>
      <c r="K438" s="236" t="s">
        <v>22</v>
      </c>
      <c r="L438" s="235"/>
      <c r="M438" s="235"/>
      <c r="N438" s="235"/>
      <c r="O438" s="235"/>
      <c r="P438" s="235"/>
      <c r="Q438" s="235"/>
      <c r="R438" s="239"/>
      <c r="T438" s="240"/>
      <c r="U438" s="235"/>
      <c r="V438" s="235"/>
      <c r="W438" s="235"/>
      <c r="X438" s="235"/>
      <c r="Y438" s="235"/>
      <c r="Z438" s="235"/>
      <c r="AA438" s="241"/>
      <c r="AT438" s="242" t="s">
        <v>280</v>
      </c>
      <c r="AU438" s="242" t="s">
        <v>277</v>
      </c>
      <c r="AV438" s="10" t="s">
        <v>85</v>
      </c>
      <c r="AW438" s="10" t="s">
        <v>35</v>
      </c>
      <c r="AX438" s="10" t="s">
        <v>77</v>
      </c>
      <c r="AY438" s="242" t="s">
        <v>272</v>
      </c>
    </row>
    <row r="439" s="11" customFormat="1" ht="16.5" customHeight="1">
      <c r="B439" s="243"/>
      <c r="C439" s="244"/>
      <c r="D439" s="244"/>
      <c r="E439" s="245" t="s">
        <v>22</v>
      </c>
      <c r="F439" s="246" t="s">
        <v>22</v>
      </c>
      <c r="G439" s="244"/>
      <c r="H439" s="244"/>
      <c r="I439" s="244"/>
      <c r="J439" s="244"/>
      <c r="K439" s="247">
        <v>0</v>
      </c>
      <c r="L439" s="244"/>
      <c r="M439" s="244"/>
      <c r="N439" s="244"/>
      <c r="O439" s="244"/>
      <c r="P439" s="244"/>
      <c r="Q439" s="244"/>
      <c r="R439" s="248"/>
      <c r="T439" s="249"/>
      <c r="U439" s="244"/>
      <c r="V439" s="244"/>
      <c r="W439" s="244"/>
      <c r="X439" s="244"/>
      <c r="Y439" s="244"/>
      <c r="Z439" s="244"/>
      <c r="AA439" s="250"/>
      <c r="AT439" s="251" t="s">
        <v>280</v>
      </c>
      <c r="AU439" s="251" t="s">
        <v>277</v>
      </c>
      <c r="AV439" s="11" t="s">
        <v>126</v>
      </c>
      <c r="AW439" s="11" t="s">
        <v>6</v>
      </c>
      <c r="AX439" s="11" t="s">
        <v>77</v>
      </c>
      <c r="AY439" s="251" t="s">
        <v>272</v>
      </c>
    </row>
    <row r="440" s="10" customFormat="1" ht="16.5" customHeight="1">
      <c r="B440" s="234"/>
      <c r="C440" s="235"/>
      <c r="D440" s="235"/>
      <c r="E440" s="236" t="s">
        <v>22</v>
      </c>
      <c r="F440" s="252" t="s">
        <v>281</v>
      </c>
      <c r="G440" s="235"/>
      <c r="H440" s="235"/>
      <c r="I440" s="235"/>
      <c r="J440" s="235"/>
      <c r="K440" s="236" t="s">
        <v>22</v>
      </c>
      <c r="L440" s="235"/>
      <c r="M440" s="235"/>
      <c r="N440" s="235"/>
      <c r="O440" s="235"/>
      <c r="P440" s="235"/>
      <c r="Q440" s="235"/>
      <c r="R440" s="239"/>
      <c r="T440" s="240"/>
      <c r="U440" s="235"/>
      <c r="V440" s="235"/>
      <c r="W440" s="235"/>
      <c r="X440" s="235"/>
      <c r="Y440" s="235"/>
      <c r="Z440" s="235"/>
      <c r="AA440" s="241"/>
      <c r="AT440" s="242" t="s">
        <v>280</v>
      </c>
      <c r="AU440" s="242" t="s">
        <v>277</v>
      </c>
      <c r="AV440" s="10" t="s">
        <v>85</v>
      </c>
      <c r="AW440" s="10" t="s">
        <v>35</v>
      </c>
      <c r="AX440" s="10" t="s">
        <v>77</v>
      </c>
      <c r="AY440" s="242" t="s">
        <v>272</v>
      </c>
    </row>
    <row r="441" s="10" customFormat="1" ht="16.5" customHeight="1">
      <c r="B441" s="234"/>
      <c r="C441" s="235"/>
      <c r="D441" s="235"/>
      <c r="E441" s="236" t="s">
        <v>22</v>
      </c>
      <c r="F441" s="252" t="s">
        <v>474</v>
      </c>
      <c r="G441" s="235"/>
      <c r="H441" s="235"/>
      <c r="I441" s="235"/>
      <c r="J441" s="235"/>
      <c r="K441" s="236" t="s">
        <v>22</v>
      </c>
      <c r="L441" s="235"/>
      <c r="M441" s="235"/>
      <c r="N441" s="235"/>
      <c r="O441" s="235"/>
      <c r="P441" s="235"/>
      <c r="Q441" s="235"/>
      <c r="R441" s="239"/>
      <c r="T441" s="240"/>
      <c r="U441" s="235"/>
      <c r="V441" s="235"/>
      <c r="W441" s="235"/>
      <c r="X441" s="235"/>
      <c r="Y441" s="235"/>
      <c r="Z441" s="235"/>
      <c r="AA441" s="241"/>
      <c r="AT441" s="242" t="s">
        <v>280</v>
      </c>
      <c r="AU441" s="242" t="s">
        <v>277</v>
      </c>
      <c r="AV441" s="10" t="s">
        <v>85</v>
      </c>
      <c r="AW441" s="10" t="s">
        <v>35</v>
      </c>
      <c r="AX441" s="10" t="s">
        <v>77</v>
      </c>
      <c r="AY441" s="242" t="s">
        <v>272</v>
      </c>
    </row>
    <row r="442" s="11" customFormat="1" ht="16.5" customHeight="1">
      <c r="B442" s="243"/>
      <c r="C442" s="244"/>
      <c r="D442" s="244"/>
      <c r="E442" s="245" t="s">
        <v>22</v>
      </c>
      <c r="F442" s="246" t="s">
        <v>475</v>
      </c>
      <c r="G442" s="244"/>
      <c r="H442" s="244"/>
      <c r="I442" s="244"/>
      <c r="J442" s="244"/>
      <c r="K442" s="247">
        <v>0.5</v>
      </c>
      <c r="L442" s="244"/>
      <c r="M442" s="244"/>
      <c r="N442" s="244"/>
      <c r="O442" s="244"/>
      <c r="P442" s="244"/>
      <c r="Q442" s="244"/>
      <c r="R442" s="248"/>
      <c r="T442" s="249"/>
      <c r="U442" s="244"/>
      <c r="V442" s="244"/>
      <c r="W442" s="244"/>
      <c r="X442" s="244"/>
      <c r="Y442" s="244"/>
      <c r="Z442" s="244"/>
      <c r="AA442" s="250"/>
      <c r="AT442" s="251" t="s">
        <v>280</v>
      </c>
      <c r="AU442" s="251" t="s">
        <v>277</v>
      </c>
      <c r="AV442" s="11" t="s">
        <v>126</v>
      </c>
      <c r="AW442" s="11" t="s">
        <v>35</v>
      </c>
      <c r="AX442" s="11" t="s">
        <v>77</v>
      </c>
      <c r="AY442" s="251" t="s">
        <v>272</v>
      </c>
    </row>
    <row r="443" s="12" customFormat="1" ht="16.5" customHeight="1">
      <c r="B443" s="253"/>
      <c r="C443" s="254"/>
      <c r="D443" s="254"/>
      <c r="E443" s="255" t="s">
        <v>22</v>
      </c>
      <c r="F443" s="256" t="s">
        <v>284</v>
      </c>
      <c r="G443" s="254"/>
      <c r="H443" s="254"/>
      <c r="I443" s="254"/>
      <c r="J443" s="254"/>
      <c r="K443" s="257">
        <v>0.5</v>
      </c>
      <c r="L443" s="254"/>
      <c r="M443" s="254"/>
      <c r="N443" s="254"/>
      <c r="O443" s="254"/>
      <c r="P443" s="254"/>
      <c r="Q443" s="254"/>
      <c r="R443" s="258"/>
      <c r="T443" s="259"/>
      <c r="U443" s="254"/>
      <c r="V443" s="254"/>
      <c r="W443" s="254"/>
      <c r="X443" s="254"/>
      <c r="Y443" s="254"/>
      <c r="Z443" s="254"/>
      <c r="AA443" s="260"/>
      <c r="AT443" s="261" t="s">
        <v>280</v>
      </c>
      <c r="AU443" s="261" t="s">
        <v>277</v>
      </c>
      <c r="AV443" s="12" t="s">
        <v>277</v>
      </c>
      <c r="AW443" s="12" t="s">
        <v>35</v>
      </c>
      <c r="AX443" s="12" t="s">
        <v>77</v>
      </c>
      <c r="AY443" s="261" t="s">
        <v>272</v>
      </c>
    </row>
    <row r="444" s="13" customFormat="1" ht="16.5" customHeight="1">
      <c r="B444" s="262"/>
      <c r="C444" s="263"/>
      <c r="D444" s="263"/>
      <c r="E444" s="264" t="s">
        <v>22</v>
      </c>
      <c r="F444" s="265" t="s">
        <v>285</v>
      </c>
      <c r="G444" s="263"/>
      <c r="H444" s="263"/>
      <c r="I444" s="263"/>
      <c r="J444" s="263"/>
      <c r="K444" s="266">
        <v>0.5</v>
      </c>
      <c r="L444" s="263"/>
      <c r="M444" s="263"/>
      <c r="N444" s="263"/>
      <c r="O444" s="263"/>
      <c r="P444" s="263"/>
      <c r="Q444" s="263"/>
      <c r="R444" s="267"/>
      <c r="T444" s="268"/>
      <c r="U444" s="263"/>
      <c r="V444" s="263"/>
      <c r="W444" s="263"/>
      <c r="X444" s="263"/>
      <c r="Y444" s="263"/>
      <c r="Z444" s="263"/>
      <c r="AA444" s="269"/>
      <c r="AT444" s="270" t="s">
        <v>280</v>
      </c>
      <c r="AU444" s="270" t="s">
        <v>277</v>
      </c>
      <c r="AV444" s="13" t="s">
        <v>276</v>
      </c>
      <c r="AW444" s="13" t="s">
        <v>35</v>
      </c>
      <c r="AX444" s="13" t="s">
        <v>85</v>
      </c>
      <c r="AY444" s="270" t="s">
        <v>272</v>
      </c>
    </row>
    <row r="445" s="1" customFormat="1" ht="51" customHeight="1">
      <c r="B445" s="48"/>
      <c r="C445" s="223" t="s">
        <v>476</v>
      </c>
      <c r="D445" s="223" t="s">
        <v>273</v>
      </c>
      <c r="E445" s="224" t="s">
        <v>477</v>
      </c>
      <c r="F445" s="225" t="s">
        <v>478</v>
      </c>
      <c r="G445" s="225"/>
      <c r="H445" s="225"/>
      <c r="I445" s="225"/>
      <c r="J445" s="226" t="s">
        <v>321</v>
      </c>
      <c r="K445" s="227">
        <v>0.02</v>
      </c>
      <c r="L445" s="228">
        <v>0</v>
      </c>
      <c r="M445" s="229"/>
      <c r="N445" s="230">
        <f>ROUND(L445*K445,2)</f>
        <v>0</v>
      </c>
      <c r="O445" s="230"/>
      <c r="P445" s="230"/>
      <c r="Q445" s="230"/>
      <c r="R445" s="50"/>
      <c r="T445" s="231" t="s">
        <v>22</v>
      </c>
      <c r="U445" s="58" t="s">
        <v>42</v>
      </c>
      <c r="V445" s="49"/>
      <c r="W445" s="232">
        <f>V445*K445</f>
        <v>0</v>
      </c>
      <c r="X445" s="232">
        <v>1.04887</v>
      </c>
      <c r="Y445" s="232">
        <f>X445*K445</f>
        <v>0.0209774</v>
      </c>
      <c r="Z445" s="232">
        <v>0</v>
      </c>
      <c r="AA445" s="233">
        <f>Z445*K445</f>
        <v>0</v>
      </c>
      <c r="AR445" s="24" t="s">
        <v>276</v>
      </c>
      <c r="AT445" s="24" t="s">
        <v>273</v>
      </c>
      <c r="AU445" s="24" t="s">
        <v>277</v>
      </c>
      <c r="AY445" s="24" t="s">
        <v>272</v>
      </c>
      <c r="BE445" s="144">
        <f>IF(U445="základní",N445,0)</f>
        <v>0</v>
      </c>
      <c r="BF445" s="144">
        <f>IF(U445="snížená",N445,0)</f>
        <v>0</v>
      </c>
      <c r="BG445" s="144">
        <f>IF(U445="zákl. přenesená",N445,0)</f>
        <v>0</v>
      </c>
      <c r="BH445" s="144">
        <f>IF(U445="sníž. přenesená",N445,0)</f>
        <v>0</v>
      </c>
      <c r="BI445" s="144">
        <f>IF(U445="nulová",N445,0)</f>
        <v>0</v>
      </c>
      <c r="BJ445" s="24" t="s">
        <v>85</v>
      </c>
      <c r="BK445" s="144">
        <f>ROUND(L445*K445,2)</f>
        <v>0</v>
      </c>
      <c r="BL445" s="24" t="s">
        <v>276</v>
      </c>
      <c r="BM445" s="24" t="s">
        <v>479</v>
      </c>
    </row>
    <row r="446" s="10" customFormat="1" ht="16.5" customHeight="1">
      <c r="B446" s="234"/>
      <c r="C446" s="235"/>
      <c r="D446" s="235"/>
      <c r="E446" s="236" t="s">
        <v>22</v>
      </c>
      <c r="F446" s="237" t="s">
        <v>480</v>
      </c>
      <c r="G446" s="238"/>
      <c r="H446" s="238"/>
      <c r="I446" s="238"/>
      <c r="J446" s="235"/>
      <c r="K446" s="236" t="s">
        <v>22</v>
      </c>
      <c r="L446" s="235"/>
      <c r="M446" s="235"/>
      <c r="N446" s="235"/>
      <c r="O446" s="235"/>
      <c r="P446" s="235"/>
      <c r="Q446" s="235"/>
      <c r="R446" s="239"/>
      <c r="T446" s="240"/>
      <c r="U446" s="235"/>
      <c r="V446" s="235"/>
      <c r="W446" s="235"/>
      <c r="X446" s="235"/>
      <c r="Y446" s="235"/>
      <c r="Z446" s="235"/>
      <c r="AA446" s="241"/>
      <c r="AT446" s="242" t="s">
        <v>280</v>
      </c>
      <c r="AU446" s="242" t="s">
        <v>277</v>
      </c>
      <c r="AV446" s="10" t="s">
        <v>85</v>
      </c>
      <c r="AW446" s="10" t="s">
        <v>35</v>
      </c>
      <c r="AX446" s="10" t="s">
        <v>77</v>
      </c>
      <c r="AY446" s="242" t="s">
        <v>272</v>
      </c>
    </row>
    <row r="447" s="10" customFormat="1" ht="16.5" customHeight="1">
      <c r="B447" s="234"/>
      <c r="C447" s="235"/>
      <c r="D447" s="235"/>
      <c r="E447" s="236" t="s">
        <v>22</v>
      </c>
      <c r="F447" s="252" t="s">
        <v>481</v>
      </c>
      <c r="G447" s="235"/>
      <c r="H447" s="235"/>
      <c r="I447" s="235"/>
      <c r="J447" s="235"/>
      <c r="K447" s="236" t="s">
        <v>22</v>
      </c>
      <c r="L447" s="235"/>
      <c r="M447" s="235"/>
      <c r="N447" s="235"/>
      <c r="O447" s="235"/>
      <c r="P447" s="235"/>
      <c r="Q447" s="235"/>
      <c r="R447" s="239"/>
      <c r="T447" s="240"/>
      <c r="U447" s="235"/>
      <c r="V447" s="235"/>
      <c r="W447" s="235"/>
      <c r="X447" s="235"/>
      <c r="Y447" s="235"/>
      <c r="Z447" s="235"/>
      <c r="AA447" s="241"/>
      <c r="AT447" s="242" t="s">
        <v>280</v>
      </c>
      <c r="AU447" s="242" t="s">
        <v>277</v>
      </c>
      <c r="AV447" s="10" t="s">
        <v>85</v>
      </c>
      <c r="AW447" s="10" t="s">
        <v>35</v>
      </c>
      <c r="AX447" s="10" t="s">
        <v>77</v>
      </c>
      <c r="AY447" s="242" t="s">
        <v>272</v>
      </c>
    </row>
    <row r="448" s="11" customFormat="1" ht="16.5" customHeight="1">
      <c r="B448" s="243"/>
      <c r="C448" s="244"/>
      <c r="D448" s="244"/>
      <c r="E448" s="245" t="s">
        <v>22</v>
      </c>
      <c r="F448" s="246" t="s">
        <v>22</v>
      </c>
      <c r="G448" s="244"/>
      <c r="H448" s="244"/>
      <c r="I448" s="244"/>
      <c r="J448" s="244"/>
      <c r="K448" s="247">
        <v>0</v>
      </c>
      <c r="L448" s="244"/>
      <c r="M448" s="244"/>
      <c r="N448" s="244"/>
      <c r="O448" s="244"/>
      <c r="P448" s="244"/>
      <c r="Q448" s="244"/>
      <c r="R448" s="248"/>
      <c r="T448" s="249"/>
      <c r="U448" s="244"/>
      <c r="V448" s="244"/>
      <c r="W448" s="244"/>
      <c r="X448" s="244"/>
      <c r="Y448" s="244"/>
      <c r="Z448" s="244"/>
      <c r="AA448" s="250"/>
      <c r="AT448" s="251" t="s">
        <v>280</v>
      </c>
      <c r="AU448" s="251" t="s">
        <v>277</v>
      </c>
      <c r="AV448" s="11" t="s">
        <v>126</v>
      </c>
      <c r="AW448" s="11" t="s">
        <v>6</v>
      </c>
      <c r="AX448" s="11" t="s">
        <v>77</v>
      </c>
      <c r="AY448" s="251" t="s">
        <v>272</v>
      </c>
    </row>
    <row r="449" s="10" customFormat="1" ht="16.5" customHeight="1">
      <c r="B449" s="234"/>
      <c r="C449" s="235"/>
      <c r="D449" s="235"/>
      <c r="E449" s="236" t="s">
        <v>22</v>
      </c>
      <c r="F449" s="252" t="s">
        <v>281</v>
      </c>
      <c r="G449" s="235"/>
      <c r="H449" s="235"/>
      <c r="I449" s="235"/>
      <c r="J449" s="235"/>
      <c r="K449" s="236" t="s">
        <v>22</v>
      </c>
      <c r="L449" s="235"/>
      <c r="M449" s="235"/>
      <c r="N449" s="235"/>
      <c r="O449" s="235"/>
      <c r="P449" s="235"/>
      <c r="Q449" s="235"/>
      <c r="R449" s="239"/>
      <c r="T449" s="240"/>
      <c r="U449" s="235"/>
      <c r="V449" s="235"/>
      <c r="W449" s="235"/>
      <c r="X449" s="235"/>
      <c r="Y449" s="235"/>
      <c r="Z449" s="235"/>
      <c r="AA449" s="241"/>
      <c r="AT449" s="242" t="s">
        <v>280</v>
      </c>
      <c r="AU449" s="242" t="s">
        <v>277</v>
      </c>
      <c r="AV449" s="10" t="s">
        <v>85</v>
      </c>
      <c r="AW449" s="10" t="s">
        <v>35</v>
      </c>
      <c r="AX449" s="10" t="s">
        <v>77</v>
      </c>
      <c r="AY449" s="242" t="s">
        <v>272</v>
      </c>
    </row>
    <row r="450" s="10" customFormat="1" ht="16.5" customHeight="1">
      <c r="B450" s="234"/>
      <c r="C450" s="235"/>
      <c r="D450" s="235"/>
      <c r="E450" s="236" t="s">
        <v>22</v>
      </c>
      <c r="F450" s="252" t="s">
        <v>474</v>
      </c>
      <c r="G450" s="235"/>
      <c r="H450" s="235"/>
      <c r="I450" s="235"/>
      <c r="J450" s="235"/>
      <c r="K450" s="236" t="s">
        <v>22</v>
      </c>
      <c r="L450" s="235"/>
      <c r="M450" s="235"/>
      <c r="N450" s="235"/>
      <c r="O450" s="235"/>
      <c r="P450" s="235"/>
      <c r="Q450" s="235"/>
      <c r="R450" s="239"/>
      <c r="T450" s="240"/>
      <c r="U450" s="235"/>
      <c r="V450" s="235"/>
      <c r="W450" s="235"/>
      <c r="X450" s="235"/>
      <c r="Y450" s="235"/>
      <c r="Z450" s="235"/>
      <c r="AA450" s="241"/>
      <c r="AT450" s="242" t="s">
        <v>280</v>
      </c>
      <c r="AU450" s="242" t="s">
        <v>277</v>
      </c>
      <c r="AV450" s="10" t="s">
        <v>85</v>
      </c>
      <c r="AW450" s="10" t="s">
        <v>35</v>
      </c>
      <c r="AX450" s="10" t="s">
        <v>77</v>
      </c>
      <c r="AY450" s="242" t="s">
        <v>272</v>
      </c>
    </row>
    <row r="451" s="11" customFormat="1" ht="16.5" customHeight="1">
      <c r="B451" s="243"/>
      <c r="C451" s="244"/>
      <c r="D451" s="244"/>
      <c r="E451" s="245" t="s">
        <v>22</v>
      </c>
      <c r="F451" s="246" t="s">
        <v>482</v>
      </c>
      <c r="G451" s="244"/>
      <c r="H451" s="244"/>
      <c r="I451" s="244"/>
      <c r="J451" s="244"/>
      <c r="K451" s="247">
        <v>20</v>
      </c>
      <c r="L451" s="244"/>
      <c r="M451" s="244"/>
      <c r="N451" s="244"/>
      <c r="O451" s="244"/>
      <c r="P451" s="244"/>
      <c r="Q451" s="244"/>
      <c r="R451" s="248"/>
      <c r="T451" s="249"/>
      <c r="U451" s="244"/>
      <c r="V451" s="244"/>
      <c r="W451" s="244"/>
      <c r="X451" s="244"/>
      <c r="Y451" s="244"/>
      <c r="Z451" s="244"/>
      <c r="AA451" s="250"/>
      <c r="AT451" s="251" t="s">
        <v>280</v>
      </c>
      <c r="AU451" s="251" t="s">
        <v>277</v>
      </c>
      <c r="AV451" s="11" t="s">
        <v>126</v>
      </c>
      <c r="AW451" s="11" t="s">
        <v>35</v>
      </c>
      <c r="AX451" s="11" t="s">
        <v>77</v>
      </c>
      <c r="AY451" s="251" t="s">
        <v>272</v>
      </c>
    </row>
    <row r="452" s="12" customFormat="1" ht="16.5" customHeight="1">
      <c r="B452" s="253"/>
      <c r="C452" s="254"/>
      <c r="D452" s="254"/>
      <c r="E452" s="255" t="s">
        <v>22</v>
      </c>
      <c r="F452" s="256" t="s">
        <v>284</v>
      </c>
      <c r="G452" s="254"/>
      <c r="H452" s="254"/>
      <c r="I452" s="254"/>
      <c r="J452" s="254"/>
      <c r="K452" s="257">
        <v>20</v>
      </c>
      <c r="L452" s="254"/>
      <c r="M452" s="254"/>
      <c r="N452" s="254"/>
      <c r="O452" s="254"/>
      <c r="P452" s="254"/>
      <c r="Q452" s="254"/>
      <c r="R452" s="258"/>
      <c r="T452" s="259"/>
      <c r="U452" s="254"/>
      <c r="V452" s="254"/>
      <c r="W452" s="254"/>
      <c r="X452" s="254"/>
      <c r="Y452" s="254"/>
      <c r="Z452" s="254"/>
      <c r="AA452" s="260"/>
      <c r="AT452" s="261" t="s">
        <v>280</v>
      </c>
      <c r="AU452" s="261" t="s">
        <v>277</v>
      </c>
      <c r="AV452" s="12" t="s">
        <v>277</v>
      </c>
      <c r="AW452" s="12" t="s">
        <v>35</v>
      </c>
      <c r="AX452" s="12" t="s">
        <v>77</v>
      </c>
      <c r="AY452" s="261" t="s">
        <v>272</v>
      </c>
    </row>
    <row r="453" s="13" customFormat="1" ht="16.5" customHeight="1">
      <c r="B453" s="262"/>
      <c r="C453" s="263"/>
      <c r="D453" s="263"/>
      <c r="E453" s="264" t="s">
        <v>154</v>
      </c>
      <c r="F453" s="265" t="s">
        <v>285</v>
      </c>
      <c r="G453" s="263"/>
      <c r="H453" s="263"/>
      <c r="I453" s="263"/>
      <c r="J453" s="263"/>
      <c r="K453" s="266">
        <v>20</v>
      </c>
      <c r="L453" s="263"/>
      <c r="M453" s="263"/>
      <c r="N453" s="263"/>
      <c r="O453" s="263"/>
      <c r="P453" s="263"/>
      <c r="Q453" s="263"/>
      <c r="R453" s="267"/>
      <c r="T453" s="268"/>
      <c r="U453" s="263"/>
      <c r="V453" s="263"/>
      <c r="W453" s="263"/>
      <c r="X453" s="263"/>
      <c r="Y453" s="263"/>
      <c r="Z453" s="263"/>
      <c r="AA453" s="269"/>
      <c r="AT453" s="270" t="s">
        <v>280</v>
      </c>
      <c r="AU453" s="270" t="s">
        <v>277</v>
      </c>
      <c r="AV453" s="13" t="s">
        <v>276</v>
      </c>
      <c r="AW453" s="13" t="s">
        <v>35</v>
      </c>
      <c r="AX453" s="13" t="s">
        <v>77</v>
      </c>
      <c r="AY453" s="270" t="s">
        <v>272</v>
      </c>
    </row>
    <row r="454" s="11" customFormat="1" ht="16.5" customHeight="1">
      <c r="B454" s="243"/>
      <c r="C454" s="244"/>
      <c r="D454" s="244"/>
      <c r="E454" s="245" t="s">
        <v>22</v>
      </c>
      <c r="F454" s="246" t="s">
        <v>22</v>
      </c>
      <c r="G454" s="244"/>
      <c r="H454" s="244"/>
      <c r="I454" s="244"/>
      <c r="J454" s="244"/>
      <c r="K454" s="247">
        <v>0</v>
      </c>
      <c r="L454" s="244"/>
      <c r="M454" s="244"/>
      <c r="N454" s="244"/>
      <c r="O454" s="244"/>
      <c r="P454" s="244"/>
      <c r="Q454" s="244"/>
      <c r="R454" s="248"/>
      <c r="T454" s="249"/>
      <c r="U454" s="244"/>
      <c r="V454" s="244"/>
      <c r="W454" s="244"/>
      <c r="X454" s="244"/>
      <c r="Y454" s="244"/>
      <c r="Z454" s="244"/>
      <c r="AA454" s="250"/>
      <c r="AT454" s="251" t="s">
        <v>280</v>
      </c>
      <c r="AU454" s="251" t="s">
        <v>277</v>
      </c>
      <c r="AV454" s="11" t="s">
        <v>126</v>
      </c>
      <c r="AW454" s="11" t="s">
        <v>6</v>
      </c>
      <c r="AX454" s="11" t="s">
        <v>77</v>
      </c>
      <c r="AY454" s="251" t="s">
        <v>272</v>
      </c>
    </row>
    <row r="455" s="11" customFormat="1" ht="16.5" customHeight="1">
      <c r="B455" s="243"/>
      <c r="C455" s="244"/>
      <c r="D455" s="244"/>
      <c r="E455" s="245" t="s">
        <v>22</v>
      </c>
      <c r="F455" s="246" t="s">
        <v>483</v>
      </c>
      <c r="G455" s="244"/>
      <c r="H455" s="244"/>
      <c r="I455" s="244"/>
      <c r="J455" s="244"/>
      <c r="K455" s="247">
        <v>0.02</v>
      </c>
      <c r="L455" s="244"/>
      <c r="M455" s="244"/>
      <c r="N455" s="244"/>
      <c r="O455" s="244"/>
      <c r="P455" s="244"/>
      <c r="Q455" s="244"/>
      <c r="R455" s="248"/>
      <c r="T455" s="249"/>
      <c r="U455" s="244"/>
      <c r="V455" s="244"/>
      <c r="W455" s="244"/>
      <c r="X455" s="244"/>
      <c r="Y455" s="244"/>
      <c r="Z455" s="244"/>
      <c r="AA455" s="250"/>
      <c r="AT455" s="251" t="s">
        <v>280</v>
      </c>
      <c r="AU455" s="251" t="s">
        <v>277</v>
      </c>
      <c r="AV455" s="11" t="s">
        <v>126</v>
      </c>
      <c r="AW455" s="11" t="s">
        <v>35</v>
      </c>
      <c r="AX455" s="11" t="s">
        <v>77</v>
      </c>
      <c r="AY455" s="251" t="s">
        <v>272</v>
      </c>
    </row>
    <row r="456" s="12" customFormat="1" ht="16.5" customHeight="1">
      <c r="B456" s="253"/>
      <c r="C456" s="254"/>
      <c r="D456" s="254"/>
      <c r="E456" s="255" t="s">
        <v>22</v>
      </c>
      <c r="F456" s="256" t="s">
        <v>284</v>
      </c>
      <c r="G456" s="254"/>
      <c r="H456" s="254"/>
      <c r="I456" s="254"/>
      <c r="J456" s="254"/>
      <c r="K456" s="257">
        <v>0.02</v>
      </c>
      <c r="L456" s="254"/>
      <c r="M456" s="254"/>
      <c r="N456" s="254"/>
      <c r="O456" s="254"/>
      <c r="P456" s="254"/>
      <c r="Q456" s="254"/>
      <c r="R456" s="258"/>
      <c r="T456" s="259"/>
      <c r="U456" s="254"/>
      <c r="V456" s="254"/>
      <c r="W456" s="254"/>
      <c r="X456" s="254"/>
      <c r="Y456" s="254"/>
      <c r="Z456" s="254"/>
      <c r="AA456" s="260"/>
      <c r="AT456" s="261" t="s">
        <v>280</v>
      </c>
      <c r="AU456" s="261" t="s">
        <v>277</v>
      </c>
      <c r="AV456" s="12" t="s">
        <v>277</v>
      </c>
      <c r="AW456" s="12" t="s">
        <v>35</v>
      </c>
      <c r="AX456" s="12" t="s">
        <v>77</v>
      </c>
      <c r="AY456" s="261" t="s">
        <v>272</v>
      </c>
    </row>
    <row r="457" s="13" customFormat="1" ht="16.5" customHeight="1">
      <c r="B457" s="262"/>
      <c r="C457" s="263"/>
      <c r="D457" s="263"/>
      <c r="E457" s="264" t="s">
        <v>22</v>
      </c>
      <c r="F457" s="265" t="s">
        <v>285</v>
      </c>
      <c r="G457" s="263"/>
      <c r="H457" s="263"/>
      <c r="I457" s="263"/>
      <c r="J457" s="263"/>
      <c r="K457" s="266">
        <v>0.02</v>
      </c>
      <c r="L457" s="263"/>
      <c r="M457" s="263"/>
      <c r="N457" s="263"/>
      <c r="O457" s="263"/>
      <c r="P457" s="263"/>
      <c r="Q457" s="263"/>
      <c r="R457" s="267"/>
      <c r="T457" s="268"/>
      <c r="U457" s="263"/>
      <c r="V457" s="263"/>
      <c r="W457" s="263"/>
      <c r="X457" s="263"/>
      <c r="Y457" s="263"/>
      <c r="Z457" s="263"/>
      <c r="AA457" s="269"/>
      <c r="AT457" s="270" t="s">
        <v>280</v>
      </c>
      <c r="AU457" s="270" t="s">
        <v>277</v>
      </c>
      <c r="AV457" s="13" t="s">
        <v>276</v>
      </c>
      <c r="AW457" s="13" t="s">
        <v>35</v>
      </c>
      <c r="AX457" s="13" t="s">
        <v>85</v>
      </c>
      <c r="AY457" s="270" t="s">
        <v>272</v>
      </c>
    </row>
    <row r="458" s="1" customFormat="1" ht="38.25" customHeight="1">
      <c r="B458" s="48"/>
      <c r="C458" s="223" t="s">
        <v>484</v>
      </c>
      <c r="D458" s="223" t="s">
        <v>273</v>
      </c>
      <c r="E458" s="224" t="s">
        <v>485</v>
      </c>
      <c r="F458" s="225" t="s">
        <v>486</v>
      </c>
      <c r="G458" s="225"/>
      <c r="H458" s="225"/>
      <c r="I458" s="225"/>
      <c r="J458" s="226" t="s">
        <v>334</v>
      </c>
      <c r="K458" s="227">
        <v>3.5</v>
      </c>
      <c r="L458" s="228">
        <v>0</v>
      </c>
      <c r="M458" s="229"/>
      <c r="N458" s="230">
        <f>ROUND(L458*K458,2)</f>
        <v>0</v>
      </c>
      <c r="O458" s="230"/>
      <c r="P458" s="230"/>
      <c r="Q458" s="230"/>
      <c r="R458" s="50"/>
      <c r="T458" s="231" t="s">
        <v>22</v>
      </c>
      <c r="U458" s="58" t="s">
        <v>42</v>
      </c>
      <c r="V458" s="49"/>
      <c r="W458" s="232">
        <f>V458*K458</f>
        <v>0</v>
      </c>
      <c r="X458" s="232">
        <v>0.01282</v>
      </c>
      <c r="Y458" s="232">
        <f>X458*K458</f>
        <v>0.04487</v>
      </c>
      <c r="Z458" s="232">
        <v>0</v>
      </c>
      <c r="AA458" s="233">
        <f>Z458*K458</f>
        <v>0</v>
      </c>
      <c r="AR458" s="24" t="s">
        <v>276</v>
      </c>
      <c r="AT458" s="24" t="s">
        <v>273</v>
      </c>
      <c r="AU458" s="24" t="s">
        <v>277</v>
      </c>
      <c r="AY458" s="24" t="s">
        <v>272</v>
      </c>
      <c r="BE458" s="144">
        <f>IF(U458="základní",N458,0)</f>
        <v>0</v>
      </c>
      <c r="BF458" s="144">
        <f>IF(U458="snížená",N458,0)</f>
        <v>0</v>
      </c>
      <c r="BG458" s="144">
        <f>IF(U458="zákl. přenesená",N458,0)</f>
        <v>0</v>
      </c>
      <c r="BH458" s="144">
        <f>IF(U458="sníž. přenesená",N458,0)</f>
        <v>0</v>
      </c>
      <c r="BI458" s="144">
        <f>IF(U458="nulová",N458,0)</f>
        <v>0</v>
      </c>
      <c r="BJ458" s="24" t="s">
        <v>85</v>
      </c>
      <c r="BK458" s="144">
        <f>ROUND(L458*K458,2)</f>
        <v>0</v>
      </c>
      <c r="BL458" s="24" t="s">
        <v>276</v>
      </c>
      <c r="BM458" s="24" t="s">
        <v>487</v>
      </c>
    </row>
    <row r="459" s="10" customFormat="1" ht="16.5" customHeight="1">
      <c r="B459" s="234"/>
      <c r="C459" s="235"/>
      <c r="D459" s="235"/>
      <c r="E459" s="236" t="s">
        <v>22</v>
      </c>
      <c r="F459" s="237" t="s">
        <v>488</v>
      </c>
      <c r="G459" s="238"/>
      <c r="H459" s="238"/>
      <c r="I459" s="238"/>
      <c r="J459" s="235"/>
      <c r="K459" s="236" t="s">
        <v>22</v>
      </c>
      <c r="L459" s="235"/>
      <c r="M459" s="235"/>
      <c r="N459" s="235"/>
      <c r="O459" s="235"/>
      <c r="P459" s="235"/>
      <c r="Q459" s="235"/>
      <c r="R459" s="239"/>
      <c r="T459" s="240"/>
      <c r="U459" s="235"/>
      <c r="V459" s="235"/>
      <c r="W459" s="235"/>
      <c r="X459" s="235"/>
      <c r="Y459" s="235"/>
      <c r="Z459" s="235"/>
      <c r="AA459" s="241"/>
      <c r="AT459" s="242" t="s">
        <v>280</v>
      </c>
      <c r="AU459" s="242" t="s">
        <v>277</v>
      </c>
      <c r="AV459" s="10" t="s">
        <v>85</v>
      </c>
      <c r="AW459" s="10" t="s">
        <v>35</v>
      </c>
      <c r="AX459" s="10" t="s">
        <v>77</v>
      </c>
      <c r="AY459" s="242" t="s">
        <v>272</v>
      </c>
    </row>
    <row r="460" s="11" customFormat="1" ht="16.5" customHeight="1">
      <c r="B460" s="243"/>
      <c r="C460" s="244"/>
      <c r="D460" s="244"/>
      <c r="E460" s="245" t="s">
        <v>22</v>
      </c>
      <c r="F460" s="246" t="s">
        <v>22</v>
      </c>
      <c r="G460" s="244"/>
      <c r="H460" s="244"/>
      <c r="I460" s="244"/>
      <c r="J460" s="244"/>
      <c r="K460" s="247">
        <v>0</v>
      </c>
      <c r="L460" s="244"/>
      <c r="M460" s="244"/>
      <c r="N460" s="244"/>
      <c r="O460" s="244"/>
      <c r="P460" s="244"/>
      <c r="Q460" s="244"/>
      <c r="R460" s="248"/>
      <c r="T460" s="249"/>
      <c r="U460" s="244"/>
      <c r="V460" s="244"/>
      <c r="W460" s="244"/>
      <c r="X460" s="244"/>
      <c r="Y460" s="244"/>
      <c r="Z460" s="244"/>
      <c r="AA460" s="250"/>
      <c r="AT460" s="251" t="s">
        <v>280</v>
      </c>
      <c r="AU460" s="251" t="s">
        <v>277</v>
      </c>
      <c r="AV460" s="11" t="s">
        <v>126</v>
      </c>
      <c r="AW460" s="11" t="s">
        <v>6</v>
      </c>
      <c r="AX460" s="11" t="s">
        <v>77</v>
      </c>
      <c r="AY460" s="251" t="s">
        <v>272</v>
      </c>
    </row>
    <row r="461" s="10" customFormat="1" ht="16.5" customHeight="1">
      <c r="B461" s="234"/>
      <c r="C461" s="235"/>
      <c r="D461" s="235"/>
      <c r="E461" s="236" t="s">
        <v>22</v>
      </c>
      <c r="F461" s="252" t="s">
        <v>281</v>
      </c>
      <c r="G461" s="235"/>
      <c r="H461" s="235"/>
      <c r="I461" s="235"/>
      <c r="J461" s="235"/>
      <c r="K461" s="236" t="s">
        <v>22</v>
      </c>
      <c r="L461" s="235"/>
      <c r="M461" s="235"/>
      <c r="N461" s="235"/>
      <c r="O461" s="235"/>
      <c r="P461" s="235"/>
      <c r="Q461" s="235"/>
      <c r="R461" s="239"/>
      <c r="T461" s="240"/>
      <c r="U461" s="235"/>
      <c r="V461" s="235"/>
      <c r="W461" s="235"/>
      <c r="X461" s="235"/>
      <c r="Y461" s="235"/>
      <c r="Z461" s="235"/>
      <c r="AA461" s="241"/>
      <c r="AT461" s="242" t="s">
        <v>280</v>
      </c>
      <c r="AU461" s="242" t="s">
        <v>277</v>
      </c>
      <c r="AV461" s="10" t="s">
        <v>85</v>
      </c>
      <c r="AW461" s="10" t="s">
        <v>35</v>
      </c>
      <c r="AX461" s="10" t="s">
        <v>77</v>
      </c>
      <c r="AY461" s="242" t="s">
        <v>272</v>
      </c>
    </row>
    <row r="462" s="10" customFormat="1" ht="16.5" customHeight="1">
      <c r="B462" s="234"/>
      <c r="C462" s="235"/>
      <c r="D462" s="235"/>
      <c r="E462" s="236" t="s">
        <v>22</v>
      </c>
      <c r="F462" s="252" t="s">
        <v>474</v>
      </c>
      <c r="G462" s="235"/>
      <c r="H462" s="235"/>
      <c r="I462" s="235"/>
      <c r="J462" s="235"/>
      <c r="K462" s="236" t="s">
        <v>22</v>
      </c>
      <c r="L462" s="235"/>
      <c r="M462" s="235"/>
      <c r="N462" s="235"/>
      <c r="O462" s="235"/>
      <c r="P462" s="235"/>
      <c r="Q462" s="235"/>
      <c r="R462" s="239"/>
      <c r="T462" s="240"/>
      <c r="U462" s="235"/>
      <c r="V462" s="235"/>
      <c r="W462" s="235"/>
      <c r="X462" s="235"/>
      <c r="Y462" s="235"/>
      <c r="Z462" s="235"/>
      <c r="AA462" s="241"/>
      <c r="AT462" s="242" t="s">
        <v>280</v>
      </c>
      <c r="AU462" s="242" t="s">
        <v>277</v>
      </c>
      <c r="AV462" s="10" t="s">
        <v>85</v>
      </c>
      <c r="AW462" s="10" t="s">
        <v>35</v>
      </c>
      <c r="AX462" s="10" t="s">
        <v>77</v>
      </c>
      <c r="AY462" s="242" t="s">
        <v>272</v>
      </c>
    </row>
    <row r="463" s="11" customFormat="1" ht="16.5" customHeight="1">
      <c r="B463" s="243"/>
      <c r="C463" s="244"/>
      <c r="D463" s="244"/>
      <c r="E463" s="245" t="s">
        <v>22</v>
      </c>
      <c r="F463" s="246" t="s">
        <v>489</v>
      </c>
      <c r="G463" s="244"/>
      <c r="H463" s="244"/>
      <c r="I463" s="244"/>
      <c r="J463" s="244"/>
      <c r="K463" s="247">
        <v>3.5</v>
      </c>
      <c r="L463" s="244"/>
      <c r="M463" s="244"/>
      <c r="N463" s="244"/>
      <c r="O463" s="244"/>
      <c r="P463" s="244"/>
      <c r="Q463" s="244"/>
      <c r="R463" s="248"/>
      <c r="T463" s="249"/>
      <c r="U463" s="244"/>
      <c r="V463" s="244"/>
      <c r="W463" s="244"/>
      <c r="X463" s="244"/>
      <c r="Y463" s="244"/>
      <c r="Z463" s="244"/>
      <c r="AA463" s="250"/>
      <c r="AT463" s="251" t="s">
        <v>280</v>
      </c>
      <c r="AU463" s="251" t="s">
        <v>277</v>
      </c>
      <c r="AV463" s="11" t="s">
        <v>126</v>
      </c>
      <c r="AW463" s="11" t="s">
        <v>35</v>
      </c>
      <c r="AX463" s="11" t="s">
        <v>77</v>
      </c>
      <c r="AY463" s="251" t="s">
        <v>272</v>
      </c>
    </row>
    <row r="464" s="12" customFormat="1" ht="16.5" customHeight="1">
      <c r="B464" s="253"/>
      <c r="C464" s="254"/>
      <c r="D464" s="254"/>
      <c r="E464" s="255" t="s">
        <v>22</v>
      </c>
      <c r="F464" s="256" t="s">
        <v>284</v>
      </c>
      <c r="G464" s="254"/>
      <c r="H464" s="254"/>
      <c r="I464" s="254"/>
      <c r="J464" s="254"/>
      <c r="K464" s="257">
        <v>3.5</v>
      </c>
      <c r="L464" s="254"/>
      <c r="M464" s="254"/>
      <c r="N464" s="254"/>
      <c r="O464" s="254"/>
      <c r="P464" s="254"/>
      <c r="Q464" s="254"/>
      <c r="R464" s="258"/>
      <c r="T464" s="259"/>
      <c r="U464" s="254"/>
      <c r="V464" s="254"/>
      <c r="W464" s="254"/>
      <c r="X464" s="254"/>
      <c r="Y464" s="254"/>
      <c r="Z464" s="254"/>
      <c r="AA464" s="260"/>
      <c r="AT464" s="261" t="s">
        <v>280</v>
      </c>
      <c r="AU464" s="261" t="s">
        <v>277</v>
      </c>
      <c r="AV464" s="12" t="s">
        <v>277</v>
      </c>
      <c r="AW464" s="12" t="s">
        <v>35</v>
      </c>
      <c r="AX464" s="12" t="s">
        <v>77</v>
      </c>
      <c r="AY464" s="261" t="s">
        <v>272</v>
      </c>
    </row>
    <row r="465" s="13" customFormat="1" ht="16.5" customHeight="1">
      <c r="B465" s="262"/>
      <c r="C465" s="263"/>
      <c r="D465" s="263"/>
      <c r="E465" s="264" t="s">
        <v>156</v>
      </c>
      <c r="F465" s="265" t="s">
        <v>285</v>
      </c>
      <c r="G465" s="263"/>
      <c r="H465" s="263"/>
      <c r="I465" s="263"/>
      <c r="J465" s="263"/>
      <c r="K465" s="266">
        <v>3.5</v>
      </c>
      <c r="L465" s="263"/>
      <c r="M465" s="263"/>
      <c r="N465" s="263"/>
      <c r="O465" s="263"/>
      <c r="P465" s="263"/>
      <c r="Q465" s="263"/>
      <c r="R465" s="267"/>
      <c r="T465" s="268"/>
      <c r="U465" s="263"/>
      <c r="V465" s="263"/>
      <c r="W465" s="263"/>
      <c r="X465" s="263"/>
      <c r="Y465" s="263"/>
      <c r="Z465" s="263"/>
      <c r="AA465" s="269"/>
      <c r="AT465" s="270" t="s">
        <v>280</v>
      </c>
      <c r="AU465" s="270" t="s">
        <v>277</v>
      </c>
      <c r="AV465" s="13" t="s">
        <v>276</v>
      </c>
      <c r="AW465" s="13" t="s">
        <v>35</v>
      </c>
      <c r="AX465" s="13" t="s">
        <v>85</v>
      </c>
      <c r="AY465" s="270" t="s">
        <v>272</v>
      </c>
    </row>
    <row r="466" s="1" customFormat="1" ht="38.25" customHeight="1">
      <c r="B466" s="48"/>
      <c r="C466" s="223" t="s">
        <v>490</v>
      </c>
      <c r="D466" s="223" t="s">
        <v>273</v>
      </c>
      <c r="E466" s="224" t="s">
        <v>491</v>
      </c>
      <c r="F466" s="225" t="s">
        <v>492</v>
      </c>
      <c r="G466" s="225"/>
      <c r="H466" s="225"/>
      <c r="I466" s="225"/>
      <c r="J466" s="226" t="s">
        <v>334</v>
      </c>
      <c r="K466" s="227">
        <v>3.5</v>
      </c>
      <c r="L466" s="228">
        <v>0</v>
      </c>
      <c r="M466" s="229"/>
      <c r="N466" s="230">
        <f>ROUND(L466*K466,2)</f>
        <v>0</v>
      </c>
      <c r="O466" s="230"/>
      <c r="P466" s="230"/>
      <c r="Q466" s="230"/>
      <c r="R466" s="50"/>
      <c r="T466" s="231" t="s">
        <v>22</v>
      </c>
      <c r="U466" s="58" t="s">
        <v>42</v>
      </c>
      <c r="V466" s="49"/>
      <c r="W466" s="232">
        <f>V466*K466</f>
        <v>0</v>
      </c>
      <c r="X466" s="232">
        <v>0</v>
      </c>
      <c r="Y466" s="232">
        <f>X466*K466</f>
        <v>0</v>
      </c>
      <c r="Z466" s="232">
        <v>0</v>
      </c>
      <c r="AA466" s="233">
        <f>Z466*K466</f>
        <v>0</v>
      </c>
      <c r="AR466" s="24" t="s">
        <v>276</v>
      </c>
      <c r="AT466" s="24" t="s">
        <v>273</v>
      </c>
      <c r="AU466" s="24" t="s">
        <v>277</v>
      </c>
      <c r="AY466" s="24" t="s">
        <v>272</v>
      </c>
      <c r="BE466" s="144">
        <f>IF(U466="základní",N466,0)</f>
        <v>0</v>
      </c>
      <c r="BF466" s="144">
        <f>IF(U466="snížená",N466,0)</f>
        <v>0</v>
      </c>
      <c r="BG466" s="144">
        <f>IF(U466="zákl. přenesená",N466,0)</f>
        <v>0</v>
      </c>
      <c r="BH466" s="144">
        <f>IF(U466="sníž. přenesená",N466,0)</f>
        <v>0</v>
      </c>
      <c r="BI466" s="144">
        <f>IF(U466="nulová",N466,0)</f>
        <v>0</v>
      </c>
      <c r="BJ466" s="24" t="s">
        <v>85</v>
      </c>
      <c r="BK466" s="144">
        <f>ROUND(L466*K466,2)</f>
        <v>0</v>
      </c>
      <c r="BL466" s="24" t="s">
        <v>276</v>
      </c>
      <c r="BM466" s="24" t="s">
        <v>493</v>
      </c>
    </row>
    <row r="467" s="10" customFormat="1" ht="16.5" customHeight="1">
      <c r="B467" s="234"/>
      <c r="C467" s="235"/>
      <c r="D467" s="235"/>
      <c r="E467" s="236" t="s">
        <v>22</v>
      </c>
      <c r="F467" s="237" t="s">
        <v>373</v>
      </c>
      <c r="G467" s="238"/>
      <c r="H467" s="238"/>
      <c r="I467" s="238"/>
      <c r="J467" s="235"/>
      <c r="K467" s="236" t="s">
        <v>22</v>
      </c>
      <c r="L467" s="235"/>
      <c r="M467" s="235"/>
      <c r="N467" s="235"/>
      <c r="O467" s="235"/>
      <c r="P467" s="235"/>
      <c r="Q467" s="235"/>
      <c r="R467" s="239"/>
      <c r="T467" s="240"/>
      <c r="U467" s="235"/>
      <c r="V467" s="235"/>
      <c r="W467" s="235"/>
      <c r="X467" s="235"/>
      <c r="Y467" s="235"/>
      <c r="Z467" s="235"/>
      <c r="AA467" s="241"/>
      <c r="AT467" s="242" t="s">
        <v>280</v>
      </c>
      <c r="AU467" s="242" t="s">
        <v>277</v>
      </c>
      <c r="AV467" s="10" t="s">
        <v>85</v>
      </c>
      <c r="AW467" s="10" t="s">
        <v>35</v>
      </c>
      <c r="AX467" s="10" t="s">
        <v>77</v>
      </c>
      <c r="AY467" s="242" t="s">
        <v>272</v>
      </c>
    </row>
    <row r="468" s="11" customFormat="1" ht="16.5" customHeight="1">
      <c r="B468" s="243"/>
      <c r="C468" s="244"/>
      <c r="D468" s="244"/>
      <c r="E468" s="245" t="s">
        <v>22</v>
      </c>
      <c r="F468" s="246" t="s">
        <v>22</v>
      </c>
      <c r="G468" s="244"/>
      <c r="H468" s="244"/>
      <c r="I468" s="244"/>
      <c r="J468" s="244"/>
      <c r="K468" s="247">
        <v>0</v>
      </c>
      <c r="L468" s="244"/>
      <c r="M468" s="244"/>
      <c r="N468" s="244"/>
      <c r="O468" s="244"/>
      <c r="P468" s="244"/>
      <c r="Q468" s="244"/>
      <c r="R468" s="248"/>
      <c r="T468" s="249"/>
      <c r="U468" s="244"/>
      <c r="V468" s="244"/>
      <c r="W468" s="244"/>
      <c r="X468" s="244"/>
      <c r="Y468" s="244"/>
      <c r="Z468" s="244"/>
      <c r="AA468" s="250"/>
      <c r="AT468" s="251" t="s">
        <v>280</v>
      </c>
      <c r="AU468" s="251" t="s">
        <v>277</v>
      </c>
      <c r="AV468" s="11" t="s">
        <v>126</v>
      </c>
      <c r="AW468" s="11" t="s">
        <v>6</v>
      </c>
      <c r="AX468" s="11" t="s">
        <v>77</v>
      </c>
      <c r="AY468" s="251" t="s">
        <v>272</v>
      </c>
    </row>
    <row r="469" s="10" customFormat="1" ht="16.5" customHeight="1">
      <c r="B469" s="234"/>
      <c r="C469" s="235"/>
      <c r="D469" s="235"/>
      <c r="E469" s="236" t="s">
        <v>22</v>
      </c>
      <c r="F469" s="252" t="s">
        <v>488</v>
      </c>
      <c r="G469" s="235"/>
      <c r="H469" s="235"/>
      <c r="I469" s="235"/>
      <c r="J469" s="235"/>
      <c r="K469" s="236" t="s">
        <v>22</v>
      </c>
      <c r="L469" s="235"/>
      <c r="M469" s="235"/>
      <c r="N469" s="235"/>
      <c r="O469" s="235"/>
      <c r="P469" s="235"/>
      <c r="Q469" s="235"/>
      <c r="R469" s="239"/>
      <c r="T469" s="240"/>
      <c r="U469" s="235"/>
      <c r="V469" s="235"/>
      <c r="W469" s="235"/>
      <c r="X469" s="235"/>
      <c r="Y469" s="235"/>
      <c r="Z469" s="235"/>
      <c r="AA469" s="241"/>
      <c r="AT469" s="242" t="s">
        <v>280</v>
      </c>
      <c r="AU469" s="242" t="s">
        <v>277</v>
      </c>
      <c r="AV469" s="10" t="s">
        <v>85</v>
      </c>
      <c r="AW469" s="10" t="s">
        <v>35</v>
      </c>
      <c r="AX469" s="10" t="s">
        <v>77</v>
      </c>
      <c r="AY469" s="242" t="s">
        <v>272</v>
      </c>
    </row>
    <row r="470" s="11" customFormat="1" ht="16.5" customHeight="1">
      <c r="B470" s="243"/>
      <c r="C470" s="244"/>
      <c r="D470" s="244"/>
      <c r="E470" s="245" t="s">
        <v>22</v>
      </c>
      <c r="F470" s="246" t="s">
        <v>156</v>
      </c>
      <c r="G470" s="244"/>
      <c r="H470" s="244"/>
      <c r="I470" s="244"/>
      <c r="J470" s="244"/>
      <c r="K470" s="247">
        <v>3.5</v>
      </c>
      <c r="L470" s="244"/>
      <c r="M470" s="244"/>
      <c r="N470" s="244"/>
      <c r="O470" s="244"/>
      <c r="P470" s="244"/>
      <c r="Q470" s="244"/>
      <c r="R470" s="248"/>
      <c r="T470" s="249"/>
      <c r="U470" s="244"/>
      <c r="V470" s="244"/>
      <c r="W470" s="244"/>
      <c r="X470" s="244"/>
      <c r="Y470" s="244"/>
      <c r="Z470" s="244"/>
      <c r="AA470" s="250"/>
      <c r="AT470" s="251" t="s">
        <v>280</v>
      </c>
      <c r="AU470" s="251" t="s">
        <v>277</v>
      </c>
      <c r="AV470" s="11" t="s">
        <v>126</v>
      </c>
      <c r="AW470" s="11" t="s">
        <v>35</v>
      </c>
      <c r="AX470" s="11" t="s">
        <v>77</v>
      </c>
      <c r="AY470" s="251" t="s">
        <v>272</v>
      </c>
    </row>
    <row r="471" s="12" customFormat="1" ht="16.5" customHeight="1">
      <c r="B471" s="253"/>
      <c r="C471" s="254"/>
      <c r="D471" s="254"/>
      <c r="E471" s="255" t="s">
        <v>22</v>
      </c>
      <c r="F471" s="256" t="s">
        <v>284</v>
      </c>
      <c r="G471" s="254"/>
      <c r="H471" s="254"/>
      <c r="I471" s="254"/>
      <c r="J471" s="254"/>
      <c r="K471" s="257">
        <v>3.5</v>
      </c>
      <c r="L471" s="254"/>
      <c r="M471" s="254"/>
      <c r="N471" s="254"/>
      <c r="O471" s="254"/>
      <c r="P471" s="254"/>
      <c r="Q471" s="254"/>
      <c r="R471" s="258"/>
      <c r="T471" s="259"/>
      <c r="U471" s="254"/>
      <c r="V471" s="254"/>
      <c r="W471" s="254"/>
      <c r="X471" s="254"/>
      <c r="Y471" s="254"/>
      <c r="Z471" s="254"/>
      <c r="AA471" s="260"/>
      <c r="AT471" s="261" t="s">
        <v>280</v>
      </c>
      <c r="AU471" s="261" t="s">
        <v>277</v>
      </c>
      <c r="AV471" s="12" t="s">
        <v>277</v>
      </c>
      <c r="AW471" s="12" t="s">
        <v>35</v>
      </c>
      <c r="AX471" s="12" t="s">
        <v>77</v>
      </c>
      <c r="AY471" s="261" t="s">
        <v>272</v>
      </c>
    </row>
    <row r="472" s="13" customFormat="1" ht="16.5" customHeight="1">
      <c r="B472" s="262"/>
      <c r="C472" s="263"/>
      <c r="D472" s="263"/>
      <c r="E472" s="264" t="s">
        <v>22</v>
      </c>
      <c r="F472" s="265" t="s">
        <v>285</v>
      </c>
      <c r="G472" s="263"/>
      <c r="H472" s="263"/>
      <c r="I472" s="263"/>
      <c r="J472" s="263"/>
      <c r="K472" s="266">
        <v>3.5</v>
      </c>
      <c r="L472" s="263"/>
      <c r="M472" s="263"/>
      <c r="N472" s="263"/>
      <c r="O472" s="263"/>
      <c r="P472" s="263"/>
      <c r="Q472" s="263"/>
      <c r="R472" s="267"/>
      <c r="T472" s="268"/>
      <c r="U472" s="263"/>
      <c r="V472" s="263"/>
      <c r="W472" s="263"/>
      <c r="X472" s="263"/>
      <c r="Y472" s="263"/>
      <c r="Z472" s="263"/>
      <c r="AA472" s="269"/>
      <c r="AT472" s="270" t="s">
        <v>280</v>
      </c>
      <c r="AU472" s="270" t="s">
        <v>277</v>
      </c>
      <c r="AV472" s="13" t="s">
        <v>276</v>
      </c>
      <c r="AW472" s="13" t="s">
        <v>35</v>
      </c>
      <c r="AX472" s="13" t="s">
        <v>85</v>
      </c>
      <c r="AY472" s="270" t="s">
        <v>272</v>
      </c>
    </row>
    <row r="473" s="9" customFormat="1" ht="29.88" customHeight="1">
      <c r="B473" s="208"/>
      <c r="C473" s="209"/>
      <c r="D473" s="219" t="s">
        <v>224</v>
      </c>
      <c r="E473" s="219"/>
      <c r="F473" s="219"/>
      <c r="G473" s="219"/>
      <c r="H473" s="219"/>
      <c r="I473" s="219"/>
      <c r="J473" s="219"/>
      <c r="K473" s="219"/>
      <c r="L473" s="219"/>
      <c r="M473" s="219"/>
      <c r="N473" s="220">
        <f>BK473</f>
        <v>0</v>
      </c>
      <c r="O473" s="140"/>
      <c r="P473" s="140"/>
      <c r="Q473" s="140"/>
      <c r="R473" s="212"/>
      <c r="T473" s="213"/>
      <c r="U473" s="209"/>
      <c r="V473" s="209"/>
      <c r="W473" s="214">
        <f>W474</f>
        <v>0</v>
      </c>
      <c r="X473" s="209"/>
      <c r="Y473" s="214">
        <f>Y474</f>
        <v>2.5392964999999998</v>
      </c>
      <c r="Z473" s="209"/>
      <c r="AA473" s="215">
        <f>AA474</f>
        <v>0</v>
      </c>
      <c r="AR473" s="216" t="s">
        <v>85</v>
      </c>
      <c r="AT473" s="217" t="s">
        <v>76</v>
      </c>
      <c r="AU473" s="217" t="s">
        <v>85</v>
      </c>
      <c r="AY473" s="216" t="s">
        <v>272</v>
      </c>
      <c r="BK473" s="218">
        <f>BK474</f>
        <v>0</v>
      </c>
    </row>
    <row r="474" s="9" customFormat="1" ht="14.88" customHeight="1">
      <c r="B474" s="208"/>
      <c r="C474" s="209"/>
      <c r="D474" s="219" t="s">
        <v>225</v>
      </c>
      <c r="E474" s="219"/>
      <c r="F474" s="219"/>
      <c r="G474" s="219"/>
      <c r="H474" s="219"/>
      <c r="I474" s="219"/>
      <c r="J474" s="219"/>
      <c r="K474" s="219"/>
      <c r="L474" s="219"/>
      <c r="M474" s="219"/>
      <c r="N474" s="221">
        <f>BK474</f>
        <v>0</v>
      </c>
      <c r="O474" s="222"/>
      <c r="P474" s="222"/>
      <c r="Q474" s="222"/>
      <c r="R474" s="212"/>
      <c r="T474" s="213"/>
      <c r="U474" s="209"/>
      <c r="V474" s="209"/>
      <c r="W474" s="214">
        <f>SUM(W475:W498)</f>
        <v>0</v>
      </c>
      <c r="X474" s="209"/>
      <c r="Y474" s="214">
        <f>SUM(Y475:Y498)</f>
        <v>2.5392964999999998</v>
      </c>
      <c r="Z474" s="209"/>
      <c r="AA474" s="215">
        <f>SUM(AA475:AA498)</f>
        <v>0</v>
      </c>
      <c r="AR474" s="216" t="s">
        <v>85</v>
      </c>
      <c r="AT474" s="217" t="s">
        <v>76</v>
      </c>
      <c r="AU474" s="217" t="s">
        <v>126</v>
      </c>
      <c r="AY474" s="216" t="s">
        <v>272</v>
      </c>
      <c r="BK474" s="218">
        <f>SUM(BK475:BK498)</f>
        <v>0</v>
      </c>
    </row>
    <row r="475" s="1" customFormat="1" ht="25.5" customHeight="1">
      <c r="B475" s="48"/>
      <c r="C475" s="223" t="s">
        <v>494</v>
      </c>
      <c r="D475" s="223" t="s">
        <v>273</v>
      </c>
      <c r="E475" s="224" t="s">
        <v>495</v>
      </c>
      <c r="F475" s="225" t="s">
        <v>496</v>
      </c>
      <c r="G475" s="225"/>
      <c r="H475" s="225"/>
      <c r="I475" s="225"/>
      <c r="J475" s="226" t="s">
        <v>334</v>
      </c>
      <c r="K475" s="227">
        <v>6.7300000000000004</v>
      </c>
      <c r="L475" s="228">
        <v>0</v>
      </c>
      <c r="M475" s="229"/>
      <c r="N475" s="230">
        <f>ROUND(L475*K475,2)</f>
        <v>0</v>
      </c>
      <c r="O475" s="230"/>
      <c r="P475" s="230"/>
      <c r="Q475" s="230"/>
      <c r="R475" s="50"/>
      <c r="T475" s="231" t="s">
        <v>22</v>
      </c>
      <c r="U475" s="58" t="s">
        <v>42</v>
      </c>
      <c r="V475" s="49"/>
      <c r="W475" s="232">
        <f>V475*K475</f>
        <v>0</v>
      </c>
      <c r="X475" s="232">
        <v>0.13455</v>
      </c>
      <c r="Y475" s="232">
        <f>X475*K475</f>
        <v>0.90552150000000009</v>
      </c>
      <c r="Z475" s="232">
        <v>0</v>
      </c>
      <c r="AA475" s="233">
        <f>Z475*K475</f>
        <v>0</v>
      </c>
      <c r="AR475" s="24" t="s">
        <v>276</v>
      </c>
      <c r="AT475" s="24" t="s">
        <v>273</v>
      </c>
      <c r="AU475" s="24" t="s">
        <v>277</v>
      </c>
      <c r="AY475" s="24" t="s">
        <v>272</v>
      </c>
      <c r="BE475" s="144">
        <f>IF(U475="základní",N475,0)</f>
        <v>0</v>
      </c>
      <c r="BF475" s="144">
        <f>IF(U475="snížená",N475,0)</f>
        <v>0</v>
      </c>
      <c r="BG475" s="144">
        <f>IF(U475="zákl. přenesená",N475,0)</f>
        <v>0</v>
      </c>
      <c r="BH475" s="144">
        <f>IF(U475="sníž. přenesená",N475,0)</f>
        <v>0</v>
      </c>
      <c r="BI475" s="144">
        <f>IF(U475="nulová",N475,0)</f>
        <v>0</v>
      </c>
      <c r="BJ475" s="24" t="s">
        <v>85</v>
      </c>
      <c r="BK475" s="144">
        <f>ROUND(L475*K475,2)</f>
        <v>0</v>
      </c>
      <c r="BL475" s="24" t="s">
        <v>276</v>
      </c>
      <c r="BM475" s="24" t="s">
        <v>497</v>
      </c>
    </row>
    <row r="476" s="10" customFormat="1" ht="16.5" customHeight="1">
      <c r="B476" s="234"/>
      <c r="C476" s="235"/>
      <c r="D476" s="235"/>
      <c r="E476" s="236" t="s">
        <v>22</v>
      </c>
      <c r="F476" s="237" t="s">
        <v>498</v>
      </c>
      <c r="G476" s="238"/>
      <c r="H476" s="238"/>
      <c r="I476" s="238"/>
      <c r="J476" s="235"/>
      <c r="K476" s="236" t="s">
        <v>22</v>
      </c>
      <c r="L476" s="235"/>
      <c r="M476" s="235"/>
      <c r="N476" s="235"/>
      <c r="O476" s="235"/>
      <c r="P476" s="235"/>
      <c r="Q476" s="235"/>
      <c r="R476" s="239"/>
      <c r="T476" s="240"/>
      <c r="U476" s="235"/>
      <c r="V476" s="235"/>
      <c r="W476" s="235"/>
      <c r="X476" s="235"/>
      <c r="Y476" s="235"/>
      <c r="Z476" s="235"/>
      <c r="AA476" s="241"/>
      <c r="AT476" s="242" t="s">
        <v>280</v>
      </c>
      <c r="AU476" s="242" t="s">
        <v>277</v>
      </c>
      <c r="AV476" s="10" t="s">
        <v>85</v>
      </c>
      <c r="AW476" s="10" t="s">
        <v>35</v>
      </c>
      <c r="AX476" s="10" t="s">
        <v>77</v>
      </c>
      <c r="AY476" s="242" t="s">
        <v>272</v>
      </c>
    </row>
    <row r="477" s="11" customFormat="1" ht="16.5" customHeight="1">
      <c r="B477" s="243"/>
      <c r="C477" s="244"/>
      <c r="D477" s="244"/>
      <c r="E477" s="245" t="s">
        <v>22</v>
      </c>
      <c r="F477" s="246" t="s">
        <v>22</v>
      </c>
      <c r="G477" s="244"/>
      <c r="H477" s="244"/>
      <c r="I477" s="244"/>
      <c r="J477" s="244"/>
      <c r="K477" s="247">
        <v>0</v>
      </c>
      <c r="L477" s="244"/>
      <c r="M477" s="244"/>
      <c r="N477" s="244"/>
      <c r="O477" s="244"/>
      <c r="P477" s="244"/>
      <c r="Q477" s="244"/>
      <c r="R477" s="248"/>
      <c r="T477" s="249"/>
      <c r="U477" s="244"/>
      <c r="V477" s="244"/>
      <c r="W477" s="244"/>
      <c r="X477" s="244"/>
      <c r="Y477" s="244"/>
      <c r="Z477" s="244"/>
      <c r="AA477" s="250"/>
      <c r="AT477" s="251" t="s">
        <v>280</v>
      </c>
      <c r="AU477" s="251" t="s">
        <v>277</v>
      </c>
      <c r="AV477" s="11" t="s">
        <v>126</v>
      </c>
      <c r="AW477" s="11" t="s">
        <v>6</v>
      </c>
      <c r="AX477" s="11" t="s">
        <v>77</v>
      </c>
      <c r="AY477" s="251" t="s">
        <v>272</v>
      </c>
    </row>
    <row r="478" s="10" customFormat="1" ht="16.5" customHeight="1">
      <c r="B478" s="234"/>
      <c r="C478" s="235"/>
      <c r="D478" s="235"/>
      <c r="E478" s="236" t="s">
        <v>22</v>
      </c>
      <c r="F478" s="252" t="s">
        <v>281</v>
      </c>
      <c r="G478" s="235"/>
      <c r="H478" s="235"/>
      <c r="I478" s="235"/>
      <c r="J478" s="235"/>
      <c r="K478" s="236" t="s">
        <v>22</v>
      </c>
      <c r="L478" s="235"/>
      <c r="M478" s="235"/>
      <c r="N478" s="235"/>
      <c r="O478" s="235"/>
      <c r="P478" s="235"/>
      <c r="Q478" s="235"/>
      <c r="R478" s="239"/>
      <c r="T478" s="240"/>
      <c r="U478" s="235"/>
      <c r="V478" s="235"/>
      <c r="W478" s="235"/>
      <c r="X478" s="235"/>
      <c r="Y478" s="235"/>
      <c r="Z478" s="235"/>
      <c r="AA478" s="241"/>
      <c r="AT478" s="242" t="s">
        <v>280</v>
      </c>
      <c r="AU478" s="242" t="s">
        <v>277</v>
      </c>
      <c r="AV478" s="10" t="s">
        <v>85</v>
      </c>
      <c r="AW478" s="10" t="s">
        <v>35</v>
      </c>
      <c r="AX478" s="10" t="s">
        <v>77</v>
      </c>
      <c r="AY478" s="242" t="s">
        <v>272</v>
      </c>
    </row>
    <row r="479" s="10" customFormat="1" ht="16.5" customHeight="1">
      <c r="B479" s="234"/>
      <c r="C479" s="235"/>
      <c r="D479" s="235"/>
      <c r="E479" s="236" t="s">
        <v>22</v>
      </c>
      <c r="F479" s="252" t="s">
        <v>474</v>
      </c>
      <c r="G479" s="235"/>
      <c r="H479" s="235"/>
      <c r="I479" s="235"/>
      <c r="J479" s="235"/>
      <c r="K479" s="236" t="s">
        <v>22</v>
      </c>
      <c r="L479" s="235"/>
      <c r="M479" s="235"/>
      <c r="N479" s="235"/>
      <c r="O479" s="235"/>
      <c r="P479" s="235"/>
      <c r="Q479" s="235"/>
      <c r="R479" s="239"/>
      <c r="T479" s="240"/>
      <c r="U479" s="235"/>
      <c r="V479" s="235"/>
      <c r="W479" s="235"/>
      <c r="X479" s="235"/>
      <c r="Y479" s="235"/>
      <c r="Z479" s="235"/>
      <c r="AA479" s="241"/>
      <c r="AT479" s="242" t="s">
        <v>280</v>
      </c>
      <c r="AU479" s="242" t="s">
        <v>277</v>
      </c>
      <c r="AV479" s="10" t="s">
        <v>85</v>
      </c>
      <c r="AW479" s="10" t="s">
        <v>35</v>
      </c>
      <c r="AX479" s="10" t="s">
        <v>77</v>
      </c>
      <c r="AY479" s="242" t="s">
        <v>272</v>
      </c>
    </row>
    <row r="480" s="11" customFormat="1" ht="16.5" customHeight="1">
      <c r="B480" s="243"/>
      <c r="C480" s="244"/>
      <c r="D480" s="244"/>
      <c r="E480" s="245" t="s">
        <v>22</v>
      </c>
      <c r="F480" s="246" t="s">
        <v>499</v>
      </c>
      <c r="G480" s="244"/>
      <c r="H480" s="244"/>
      <c r="I480" s="244"/>
      <c r="J480" s="244"/>
      <c r="K480" s="247">
        <v>6.7300000000000004</v>
      </c>
      <c r="L480" s="244"/>
      <c r="M480" s="244"/>
      <c r="N480" s="244"/>
      <c r="O480" s="244"/>
      <c r="P480" s="244"/>
      <c r="Q480" s="244"/>
      <c r="R480" s="248"/>
      <c r="T480" s="249"/>
      <c r="U480" s="244"/>
      <c r="V480" s="244"/>
      <c r="W480" s="244"/>
      <c r="X480" s="244"/>
      <c r="Y480" s="244"/>
      <c r="Z480" s="244"/>
      <c r="AA480" s="250"/>
      <c r="AT480" s="251" t="s">
        <v>280</v>
      </c>
      <c r="AU480" s="251" t="s">
        <v>277</v>
      </c>
      <c r="AV480" s="11" t="s">
        <v>126</v>
      </c>
      <c r="AW480" s="11" t="s">
        <v>35</v>
      </c>
      <c r="AX480" s="11" t="s">
        <v>77</v>
      </c>
      <c r="AY480" s="251" t="s">
        <v>272</v>
      </c>
    </row>
    <row r="481" s="12" customFormat="1" ht="16.5" customHeight="1">
      <c r="B481" s="253"/>
      <c r="C481" s="254"/>
      <c r="D481" s="254"/>
      <c r="E481" s="255" t="s">
        <v>22</v>
      </c>
      <c r="F481" s="256" t="s">
        <v>284</v>
      </c>
      <c r="G481" s="254"/>
      <c r="H481" s="254"/>
      <c r="I481" s="254"/>
      <c r="J481" s="254"/>
      <c r="K481" s="257">
        <v>6.7300000000000004</v>
      </c>
      <c r="L481" s="254"/>
      <c r="M481" s="254"/>
      <c r="N481" s="254"/>
      <c r="O481" s="254"/>
      <c r="P481" s="254"/>
      <c r="Q481" s="254"/>
      <c r="R481" s="258"/>
      <c r="T481" s="259"/>
      <c r="U481" s="254"/>
      <c r="V481" s="254"/>
      <c r="W481" s="254"/>
      <c r="X481" s="254"/>
      <c r="Y481" s="254"/>
      <c r="Z481" s="254"/>
      <c r="AA481" s="260"/>
      <c r="AT481" s="261" t="s">
        <v>280</v>
      </c>
      <c r="AU481" s="261" t="s">
        <v>277</v>
      </c>
      <c r="AV481" s="12" t="s">
        <v>277</v>
      </c>
      <c r="AW481" s="12" t="s">
        <v>35</v>
      </c>
      <c r="AX481" s="12" t="s">
        <v>77</v>
      </c>
      <c r="AY481" s="261" t="s">
        <v>272</v>
      </c>
    </row>
    <row r="482" s="13" customFormat="1" ht="16.5" customHeight="1">
      <c r="B482" s="262"/>
      <c r="C482" s="263"/>
      <c r="D482" s="263"/>
      <c r="E482" s="264" t="s">
        <v>22</v>
      </c>
      <c r="F482" s="265" t="s">
        <v>285</v>
      </c>
      <c r="G482" s="263"/>
      <c r="H482" s="263"/>
      <c r="I482" s="263"/>
      <c r="J482" s="263"/>
      <c r="K482" s="266">
        <v>6.7300000000000004</v>
      </c>
      <c r="L482" s="263"/>
      <c r="M482" s="263"/>
      <c r="N482" s="263"/>
      <c r="O482" s="263"/>
      <c r="P482" s="263"/>
      <c r="Q482" s="263"/>
      <c r="R482" s="267"/>
      <c r="T482" s="268"/>
      <c r="U482" s="263"/>
      <c r="V482" s="263"/>
      <c r="W482" s="263"/>
      <c r="X482" s="263"/>
      <c r="Y482" s="263"/>
      <c r="Z482" s="263"/>
      <c r="AA482" s="269"/>
      <c r="AT482" s="270" t="s">
        <v>280</v>
      </c>
      <c r="AU482" s="270" t="s">
        <v>277</v>
      </c>
      <c r="AV482" s="13" t="s">
        <v>276</v>
      </c>
      <c r="AW482" s="13" t="s">
        <v>35</v>
      </c>
      <c r="AX482" s="13" t="s">
        <v>85</v>
      </c>
      <c r="AY482" s="270" t="s">
        <v>272</v>
      </c>
    </row>
    <row r="483" s="1" customFormat="1" ht="89.25" customHeight="1">
      <c r="B483" s="48"/>
      <c r="C483" s="223" t="s">
        <v>500</v>
      </c>
      <c r="D483" s="223" t="s">
        <v>273</v>
      </c>
      <c r="E483" s="224" t="s">
        <v>501</v>
      </c>
      <c r="F483" s="225" t="s">
        <v>502</v>
      </c>
      <c r="G483" s="225"/>
      <c r="H483" s="225"/>
      <c r="I483" s="225"/>
      <c r="J483" s="226" t="s">
        <v>334</v>
      </c>
      <c r="K483" s="227">
        <v>6.7300000000000004</v>
      </c>
      <c r="L483" s="228">
        <v>0</v>
      </c>
      <c r="M483" s="229"/>
      <c r="N483" s="230">
        <f>ROUND(L483*K483,2)</f>
        <v>0</v>
      </c>
      <c r="O483" s="230"/>
      <c r="P483" s="230"/>
      <c r="Q483" s="230"/>
      <c r="R483" s="50"/>
      <c r="T483" s="231" t="s">
        <v>22</v>
      </c>
      <c r="U483" s="58" t="s">
        <v>42</v>
      </c>
      <c r="V483" s="49"/>
      <c r="W483" s="232">
        <f>V483*K483</f>
        <v>0</v>
      </c>
      <c r="X483" s="232">
        <v>0.10100000000000001</v>
      </c>
      <c r="Y483" s="232">
        <f>X483*K483</f>
        <v>0.67973000000000006</v>
      </c>
      <c r="Z483" s="232">
        <v>0</v>
      </c>
      <c r="AA483" s="233">
        <f>Z483*K483</f>
        <v>0</v>
      </c>
      <c r="AR483" s="24" t="s">
        <v>276</v>
      </c>
      <c r="AT483" s="24" t="s">
        <v>273</v>
      </c>
      <c r="AU483" s="24" t="s">
        <v>277</v>
      </c>
      <c r="AY483" s="24" t="s">
        <v>272</v>
      </c>
      <c r="BE483" s="144">
        <f>IF(U483="základní",N483,0)</f>
        <v>0</v>
      </c>
      <c r="BF483" s="144">
        <f>IF(U483="snížená",N483,0)</f>
        <v>0</v>
      </c>
      <c r="BG483" s="144">
        <f>IF(U483="zákl. přenesená",N483,0)</f>
        <v>0</v>
      </c>
      <c r="BH483" s="144">
        <f>IF(U483="sníž. přenesená",N483,0)</f>
        <v>0</v>
      </c>
      <c r="BI483" s="144">
        <f>IF(U483="nulová",N483,0)</f>
        <v>0</v>
      </c>
      <c r="BJ483" s="24" t="s">
        <v>85</v>
      </c>
      <c r="BK483" s="144">
        <f>ROUND(L483*K483,2)</f>
        <v>0</v>
      </c>
      <c r="BL483" s="24" t="s">
        <v>276</v>
      </c>
      <c r="BM483" s="24" t="s">
        <v>503</v>
      </c>
    </row>
    <row r="484" s="10" customFormat="1" ht="16.5" customHeight="1">
      <c r="B484" s="234"/>
      <c r="C484" s="235"/>
      <c r="D484" s="235"/>
      <c r="E484" s="236" t="s">
        <v>22</v>
      </c>
      <c r="F484" s="237" t="s">
        <v>504</v>
      </c>
      <c r="G484" s="238"/>
      <c r="H484" s="238"/>
      <c r="I484" s="238"/>
      <c r="J484" s="235"/>
      <c r="K484" s="236" t="s">
        <v>22</v>
      </c>
      <c r="L484" s="235"/>
      <c r="M484" s="235"/>
      <c r="N484" s="235"/>
      <c r="O484" s="235"/>
      <c r="P484" s="235"/>
      <c r="Q484" s="235"/>
      <c r="R484" s="239"/>
      <c r="T484" s="240"/>
      <c r="U484" s="235"/>
      <c r="V484" s="235"/>
      <c r="W484" s="235"/>
      <c r="X484" s="235"/>
      <c r="Y484" s="235"/>
      <c r="Z484" s="235"/>
      <c r="AA484" s="241"/>
      <c r="AT484" s="242" t="s">
        <v>280</v>
      </c>
      <c r="AU484" s="242" t="s">
        <v>277</v>
      </c>
      <c r="AV484" s="10" t="s">
        <v>85</v>
      </c>
      <c r="AW484" s="10" t="s">
        <v>35</v>
      </c>
      <c r="AX484" s="10" t="s">
        <v>77</v>
      </c>
      <c r="AY484" s="242" t="s">
        <v>272</v>
      </c>
    </row>
    <row r="485" s="11" customFormat="1" ht="16.5" customHeight="1">
      <c r="B485" s="243"/>
      <c r="C485" s="244"/>
      <c r="D485" s="244"/>
      <c r="E485" s="245" t="s">
        <v>22</v>
      </c>
      <c r="F485" s="246" t="s">
        <v>22</v>
      </c>
      <c r="G485" s="244"/>
      <c r="H485" s="244"/>
      <c r="I485" s="244"/>
      <c r="J485" s="244"/>
      <c r="K485" s="247">
        <v>0</v>
      </c>
      <c r="L485" s="244"/>
      <c r="M485" s="244"/>
      <c r="N485" s="244"/>
      <c r="O485" s="244"/>
      <c r="P485" s="244"/>
      <c r="Q485" s="244"/>
      <c r="R485" s="248"/>
      <c r="T485" s="249"/>
      <c r="U485" s="244"/>
      <c r="V485" s="244"/>
      <c r="W485" s="244"/>
      <c r="X485" s="244"/>
      <c r="Y485" s="244"/>
      <c r="Z485" s="244"/>
      <c r="AA485" s="250"/>
      <c r="AT485" s="251" t="s">
        <v>280</v>
      </c>
      <c r="AU485" s="251" t="s">
        <v>277</v>
      </c>
      <c r="AV485" s="11" t="s">
        <v>126</v>
      </c>
      <c r="AW485" s="11" t="s">
        <v>6</v>
      </c>
      <c r="AX485" s="11" t="s">
        <v>77</v>
      </c>
      <c r="AY485" s="251" t="s">
        <v>272</v>
      </c>
    </row>
    <row r="486" s="10" customFormat="1" ht="16.5" customHeight="1">
      <c r="B486" s="234"/>
      <c r="C486" s="235"/>
      <c r="D486" s="235"/>
      <c r="E486" s="236" t="s">
        <v>22</v>
      </c>
      <c r="F486" s="252" t="s">
        <v>281</v>
      </c>
      <c r="G486" s="235"/>
      <c r="H486" s="235"/>
      <c r="I486" s="235"/>
      <c r="J486" s="235"/>
      <c r="K486" s="236" t="s">
        <v>22</v>
      </c>
      <c r="L486" s="235"/>
      <c r="M486" s="235"/>
      <c r="N486" s="235"/>
      <c r="O486" s="235"/>
      <c r="P486" s="235"/>
      <c r="Q486" s="235"/>
      <c r="R486" s="239"/>
      <c r="T486" s="240"/>
      <c r="U486" s="235"/>
      <c r="V486" s="235"/>
      <c r="W486" s="235"/>
      <c r="X486" s="235"/>
      <c r="Y486" s="235"/>
      <c r="Z486" s="235"/>
      <c r="AA486" s="241"/>
      <c r="AT486" s="242" t="s">
        <v>280</v>
      </c>
      <c r="AU486" s="242" t="s">
        <v>277</v>
      </c>
      <c r="AV486" s="10" t="s">
        <v>85</v>
      </c>
      <c r="AW486" s="10" t="s">
        <v>35</v>
      </c>
      <c r="AX486" s="10" t="s">
        <v>77</v>
      </c>
      <c r="AY486" s="242" t="s">
        <v>272</v>
      </c>
    </row>
    <row r="487" s="10" customFormat="1" ht="16.5" customHeight="1">
      <c r="B487" s="234"/>
      <c r="C487" s="235"/>
      <c r="D487" s="235"/>
      <c r="E487" s="236" t="s">
        <v>22</v>
      </c>
      <c r="F487" s="252" t="s">
        <v>474</v>
      </c>
      <c r="G487" s="235"/>
      <c r="H487" s="235"/>
      <c r="I487" s="235"/>
      <c r="J487" s="235"/>
      <c r="K487" s="236" t="s">
        <v>22</v>
      </c>
      <c r="L487" s="235"/>
      <c r="M487" s="235"/>
      <c r="N487" s="235"/>
      <c r="O487" s="235"/>
      <c r="P487" s="235"/>
      <c r="Q487" s="235"/>
      <c r="R487" s="239"/>
      <c r="T487" s="240"/>
      <c r="U487" s="235"/>
      <c r="V487" s="235"/>
      <c r="W487" s="235"/>
      <c r="X487" s="235"/>
      <c r="Y487" s="235"/>
      <c r="Z487" s="235"/>
      <c r="AA487" s="241"/>
      <c r="AT487" s="242" t="s">
        <v>280</v>
      </c>
      <c r="AU487" s="242" t="s">
        <v>277</v>
      </c>
      <c r="AV487" s="10" t="s">
        <v>85</v>
      </c>
      <c r="AW487" s="10" t="s">
        <v>35</v>
      </c>
      <c r="AX487" s="10" t="s">
        <v>77</v>
      </c>
      <c r="AY487" s="242" t="s">
        <v>272</v>
      </c>
    </row>
    <row r="488" s="11" customFormat="1" ht="16.5" customHeight="1">
      <c r="B488" s="243"/>
      <c r="C488" s="244"/>
      <c r="D488" s="244"/>
      <c r="E488" s="245" t="s">
        <v>22</v>
      </c>
      <c r="F488" s="246" t="s">
        <v>499</v>
      </c>
      <c r="G488" s="244"/>
      <c r="H488" s="244"/>
      <c r="I488" s="244"/>
      <c r="J488" s="244"/>
      <c r="K488" s="247">
        <v>6.7300000000000004</v>
      </c>
      <c r="L488" s="244"/>
      <c r="M488" s="244"/>
      <c r="N488" s="244"/>
      <c r="O488" s="244"/>
      <c r="P488" s="244"/>
      <c r="Q488" s="244"/>
      <c r="R488" s="248"/>
      <c r="T488" s="249"/>
      <c r="U488" s="244"/>
      <c r="V488" s="244"/>
      <c r="W488" s="244"/>
      <c r="X488" s="244"/>
      <c r="Y488" s="244"/>
      <c r="Z488" s="244"/>
      <c r="AA488" s="250"/>
      <c r="AT488" s="251" t="s">
        <v>280</v>
      </c>
      <c r="AU488" s="251" t="s">
        <v>277</v>
      </c>
      <c r="AV488" s="11" t="s">
        <v>126</v>
      </c>
      <c r="AW488" s="11" t="s">
        <v>35</v>
      </c>
      <c r="AX488" s="11" t="s">
        <v>77</v>
      </c>
      <c r="AY488" s="251" t="s">
        <v>272</v>
      </c>
    </row>
    <row r="489" s="12" customFormat="1" ht="16.5" customHeight="1">
      <c r="B489" s="253"/>
      <c r="C489" s="254"/>
      <c r="D489" s="254"/>
      <c r="E489" s="255" t="s">
        <v>22</v>
      </c>
      <c r="F489" s="256" t="s">
        <v>284</v>
      </c>
      <c r="G489" s="254"/>
      <c r="H489" s="254"/>
      <c r="I489" s="254"/>
      <c r="J489" s="254"/>
      <c r="K489" s="257">
        <v>6.7300000000000004</v>
      </c>
      <c r="L489" s="254"/>
      <c r="M489" s="254"/>
      <c r="N489" s="254"/>
      <c r="O489" s="254"/>
      <c r="P489" s="254"/>
      <c r="Q489" s="254"/>
      <c r="R489" s="258"/>
      <c r="T489" s="259"/>
      <c r="U489" s="254"/>
      <c r="V489" s="254"/>
      <c r="W489" s="254"/>
      <c r="X489" s="254"/>
      <c r="Y489" s="254"/>
      <c r="Z489" s="254"/>
      <c r="AA489" s="260"/>
      <c r="AT489" s="261" t="s">
        <v>280</v>
      </c>
      <c r="AU489" s="261" t="s">
        <v>277</v>
      </c>
      <c r="AV489" s="12" t="s">
        <v>277</v>
      </c>
      <c r="AW489" s="12" t="s">
        <v>35</v>
      </c>
      <c r="AX489" s="12" t="s">
        <v>77</v>
      </c>
      <c r="AY489" s="261" t="s">
        <v>272</v>
      </c>
    </row>
    <row r="490" s="13" customFormat="1" ht="16.5" customHeight="1">
      <c r="B490" s="262"/>
      <c r="C490" s="263"/>
      <c r="D490" s="263"/>
      <c r="E490" s="264" t="s">
        <v>158</v>
      </c>
      <c r="F490" s="265" t="s">
        <v>285</v>
      </c>
      <c r="G490" s="263"/>
      <c r="H490" s="263"/>
      <c r="I490" s="263"/>
      <c r="J490" s="263"/>
      <c r="K490" s="266">
        <v>6.7300000000000004</v>
      </c>
      <c r="L490" s="263"/>
      <c r="M490" s="263"/>
      <c r="N490" s="263"/>
      <c r="O490" s="263"/>
      <c r="P490" s="263"/>
      <c r="Q490" s="263"/>
      <c r="R490" s="267"/>
      <c r="T490" s="268"/>
      <c r="U490" s="263"/>
      <c r="V490" s="263"/>
      <c r="W490" s="263"/>
      <c r="X490" s="263"/>
      <c r="Y490" s="263"/>
      <c r="Z490" s="263"/>
      <c r="AA490" s="269"/>
      <c r="AT490" s="270" t="s">
        <v>280</v>
      </c>
      <c r="AU490" s="270" t="s">
        <v>277</v>
      </c>
      <c r="AV490" s="13" t="s">
        <v>276</v>
      </c>
      <c r="AW490" s="13" t="s">
        <v>35</v>
      </c>
      <c r="AX490" s="13" t="s">
        <v>85</v>
      </c>
      <c r="AY490" s="270" t="s">
        <v>272</v>
      </c>
    </row>
    <row r="491" s="1" customFormat="1" ht="16.5" customHeight="1">
      <c r="B491" s="48"/>
      <c r="C491" s="271" t="s">
        <v>505</v>
      </c>
      <c r="D491" s="271" t="s">
        <v>349</v>
      </c>
      <c r="E491" s="272" t="s">
        <v>506</v>
      </c>
      <c r="F491" s="273" t="s">
        <v>507</v>
      </c>
      <c r="G491" s="273"/>
      <c r="H491" s="273"/>
      <c r="I491" s="273"/>
      <c r="J491" s="274" t="s">
        <v>334</v>
      </c>
      <c r="K491" s="275">
        <v>7.0670000000000002</v>
      </c>
      <c r="L491" s="276">
        <v>0</v>
      </c>
      <c r="M491" s="277"/>
      <c r="N491" s="278">
        <f>ROUND(L491*K491,2)</f>
        <v>0</v>
      </c>
      <c r="O491" s="230"/>
      <c r="P491" s="230"/>
      <c r="Q491" s="230"/>
      <c r="R491" s="50"/>
      <c r="T491" s="231" t="s">
        <v>22</v>
      </c>
      <c r="U491" s="58" t="s">
        <v>42</v>
      </c>
      <c r="V491" s="49"/>
      <c r="W491" s="232">
        <f>V491*K491</f>
        <v>0</v>
      </c>
      <c r="X491" s="232">
        <v>0.13500000000000001</v>
      </c>
      <c r="Y491" s="232">
        <f>X491*K491</f>
        <v>0.95404500000000003</v>
      </c>
      <c r="Z491" s="232">
        <v>0</v>
      </c>
      <c r="AA491" s="233">
        <f>Z491*K491</f>
        <v>0</v>
      </c>
      <c r="AR491" s="24" t="s">
        <v>153</v>
      </c>
      <c r="AT491" s="24" t="s">
        <v>349</v>
      </c>
      <c r="AU491" s="24" t="s">
        <v>277</v>
      </c>
      <c r="AY491" s="24" t="s">
        <v>272</v>
      </c>
      <c r="BE491" s="144">
        <f>IF(U491="základní",N491,0)</f>
        <v>0</v>
      </c>
      <c r="BF491" s="144">
        <f>IF(U491="snížená",N491,0)</f>
        <v>0</v>
      </c>
      <c r="BG491" s="144">
        <f>IF(U491="zákl. přenesená",N491,0)</f>
        <v>0</v>
      </c>
      <c r="BH491" s="144">
        <f>IF(U491="sníž. přenesená",N491,0)</f>
        <v>0</v>
      </c>
      <c r="BI491" s="144">
        <f>IF(U491="nulová",N491,0)</f>
        <v>0</v>
      </c>
      <c r="BJ491" s="24" t="s">
        <v>85</v>
      </c>
      <c r="BK491" s="144">
        <f>ROUND(L491*K491,2)</f>
        <v>0</v>
      </c>
      <c r="BL491" s="24" t="s">
        <v>276</v>
      </c>
      <c r="BM491" s="24" t="s">
        <v>508</v>
      </c>
    </row>
    <row r="492" s="10" customFormat="1" ht="16.5" customHeight="1">
      <c r="B492" s="234"/>
      <c r="C492" s="235"/>
      <c r="D492" s="235"/>
      <c r="E492" s="236" t="s">
        <v>22</v>
      </c>
      <c r="F492" s="237" t="s">
        <v>509</v>
      </c>
      <c r="G492" s="238"/>
      <c r="H492" s="238"/>
      <c r="I492" s="238"/>
      <c r="J492" s="235"/>
      <c r="K492" s="236" t="s">
        <v>22</v>
      </c>
      <c r="L492" s="235"/>
      <c r="M492" s="235"/>
      <c r="N492" s="235"/>
      <c r="O492" s="235"/>
      <c r="P492" s="235"/>
      <c r="Q492" s="235"/>
      <c r="R492" s="239"/>
      <c r="T492" s="240"/>
      <c r="U492" s="235"/>
      <c r="V492" s="235"/>
      <c r="W492" s="235"/>
      <c r="X492" s="235"/>
      <c r="Y492" s="235"/>
      <c r="Z492" s="235"/>
      <c r="AA492" s="241"/>
      <c r="AT492" s="242" t="s">
        <v>280</v>
      </c>
      <c r="AU492" s="242" t="s">
        <v>277</v>
      </c>
      <c r="AV492" s="10" t="s">
        <v>85</v>
      </c>
      <c r="AW492" s="10" t="s">
        <v>35</v>
      </c>
      <c r="AX492" s="10" t="s">
        <v>77</v>
      </c>
      <c r="AY492" s="242" t="s">
        <v>272</v>
      </c>
    </row>
    <row r="493" s="10" customFormat="1" ht="16.5" customHeight="1">
      <c r="B493" s="234"/>
      <c r="C493" s="235"/>
      <c r="D493" s="235"/>
      <c r="E493" s="236" t="s">
        <v>22</v>
      </c>
      <c r="F493" s="252" t="s">
        <v>510</v>
      </c>
      <c r="G493" s="235"/>
      <c r="H493" s="235"/>
      <c r="I493" s="235"/>
      <c r="J493" s="235"/>
      <c r="K493" s="236" t="s">
        <v>22</v>
      </c>
      <c r="L493" s="235"/>
      <c r="M493" s="235"/>
      <c r="N493" s="235"/>
      <c r="O493" s="235"/>
      <c r="P493" s="235"/>
      <c r="Q493" s="235"/>
      <c r="R493" s="239"/>
      <c r="T493" s="240"/>
      <c r="U493" s="235"/>
      <c r="V493" s="235"/>
      <c r="W493" s="235"/>
      <c r="X493" s="235"/>
      <c r="Y493" s="235"/>
      <c r="Z493" s="235"/>
      <c r="AA493" s="241"/>
      <c r="AT493" s="242" t="s">
        <v>280</v>
      </c>
      <c r="AU493" s="242" t="s">
        <v>277</v>
      </c>
      <c r="AV493" s="10" t="s">
        <v>85</v>
      </c>
      <c r="AW493" s="10" t="s">
        <v>35</v>
      </c>
      <c r="AX493" s="10" t="s">
        <v>77</v>
      </c>
      <c r="AY493" s="242" t="s">
        <v>272</v>
      </c>
    </row>
    <row r="494" s="11" customFormat="1" ht="16.5" customHeight="1">
      <c r="B494" s="243"/>
      <c r="C494" s="244"/>
      <c r="D494" s="244"/>
      <c r="E494" s="245" t="s">
        <v>22</v>
      </c>
      <c r="F494" s="246" t="s">
        <v>22</v>
      </c>
      <c r="G494" s="244"/>
      <c r="H494" s="244"/>
      <c r="I494" s="244"/>
      <c r="J494" s="244"/>
      <c r="K494" s="247">
        <v>0</v>
      </c>
      <c r="L494" s="244"/>
      <c r="M494" s="244"/>
      <c r="N494" s="244"/>
      <c r="O494" s="244"/>
      <c r="P494" s="244"/>
      <c r="Q494" s="244"/>
      <c r="R494" s="248"/>
      <c r="T494" s="249"/>
      <c r="U494" s="244"/>
      <c r="V494" s="244"/>
      <c r="W494" s="244"/>
      <c r="X494" s="244"/>
      <c r="Y494" s="244"/>
      <c r="Z494" s="244"/>
      <c r="AA494" s="250"/>
      <c r="AT494" s="251" t="s">
        <v>280</v>
      </c>
      <c r="AU494" s="251" t="s">
        <v>277</v>
      </c>
      <c r="AV494" s="11" t="s">
        <v>126</v>
      </c>
      <c r="AW494" s="11" t="s">
        <v>6</v>
      </c>
      <c r="AX494" s="11" t="s">
        <v>77</v>
      </c>
      <c r="AY494" s="251" t="s">
        <v>272</v>
      </c>
    </row>
    <row r="495" s="10" customFormat="1" ht="16.5" customHeight="1">
      <c r="B495" s="234"/>
      <c r="C495" s="235"/>
      <c r="D495" s="235"/>
      <c r="E495" s="236" t="s">
        <v>22</v>
      </c>
      <c r="F495" s="252" t="s">
        <v>504</v>
      </c>
      <c r="G495" s="235"/>
      <c r="H495" s="235"/>
      <c r="I495" s="235"/>
      <c r="J495" s="235"/>
      <c r="K495" s="236" t="s">
        <v>22</v>
      </c>
      <c r="L495" s="235"/>
      <c r="M495" s="235"/>
      <c r="N495" s="235"/>
      <c r="O495" s="235"/>
      <c r="P495" s="235"/>
      <c r="Q495" s="235"/>
      <c r="R495" s="239"/>
      <c r="T495" s="240"/>
      <c r="U495" s="235"/>
      <c r="V495" s="235"/>
      <c r="W495" s="235"/>
      <c r="X495" s="235"/>
      <c r="Y495" s="235"/>
      <c r="Z495" s="235"/>
      <c r="AA495" s="241"/>
      <c r="AT495" s="242" t="s">
        <v>280</v>
      </c>
      <c r="AU495" s="242" t="s">
        <v>277</v>
      </c>
      <c r="AV495" s="10" t="s">
        <v>85</v>
      </c>
      <c r="AW495" s="10" t="s">
        <v>35</v>
      </c>
      <c r="AX495" s="10" t="s">
        <v>77</v>
      </c>
      <c r="AY495" s="242" t="s">
        <v>272</v>
      </c>
    </row>
    <row r="496" s="11" customFormat="1" ht="16.5" customHeight="1">
      <c r="B496" s="243"/>
      <c r="C496" s="244"/>
      <c r="D496" s="244"/>
      <c r="E496" s="245" t="s">
        <v>22</v>
      </c>
      <c r="F496" s="246" t="s">
        <v>511</v>
      </c>
      <c r="G496" s="244"/>
      <c r="H496" s="244"/>
      <c r="I496" s="244"/>
      <c r="J496" s="244"/>
      <c r="K496" s="247">
        <v>7.0670000000000002</v>
      </c>
      <c r="L496" s="244"/>
      <c r="M496" s="244"/>
      <c r="N496" s="244"/>
      <c r="O496" s="244"/>
      <c r="P496" s="244"/>
      <c r="Q496" s="244"/>
      <c r="R496" s="248"/>
      <c r="T496" s="249"/>
      <c r="U496" s="244"/>
      <c r="V496" s="244"/>
      <c r="W496" s="244"/>
      <c r="X496" s="244"/>
      <c r="Y496" s="244"/>
      <c r="Z496" s="244"/>
      <c r="AA496" s="250"/>
      <c r="AT496" s="251" t="s">
        <v>280</v>
      </c>
      <c r="AU496" s="251" t="s">
        <v>277</v>
      </c>
      <c r="AV496" s="11" t="s">
        <v>126</v>
      </c>
      <c r="AW496" s="11" t="s">
        <v>35</v>
      </c>
      <c r="AX496" s="11" t="s">
        <v>77</v>
      </c>
      <c r="AY496" s="251" t="s">
        <v>272</v>
      </c>
    </row>
    <row r="497" s="12" customFormat="1" ht="16.5" customHeight="1">
      <c r="B497" s="253"/>
      <c r="C497" s="254"/>
      <c r="D497" s="254"/>
      <c r="E497" s="255" t="s">
        <v>22</v>
      </c>
      <c r="F497" s="256" t="s">
        <v>284</v>
      </c>
      <c r="G497" s="254"/>
      <c r="H497" s="254"/>
      <c r="I497" s="254"/>
      <c r="J497" s="254"/>
      <c r="K497" s="257">
        <v>7.0670000000000002</v>
      </c>
      <c r="L497" s="254"/>
      <c r="M497" s="254"/>
      <c r="N497" s="254"/>
      <c r="O497" s="254"/>
      <c r="P497" s="254"/>
      <c r="Q497" s="254"/>
      <c r="R497" s="258"/>
      <c r="T497" s="259"/>
      <c r="U497" s="254"/>
      <c r="V497" s="254"/>
      <c r="W497" s="254"/>
      <c r="X497" s="254"/>
      <c r="Y497" s="254"/>
      <c r="Z497" s="254"/>
      <c r="AA497" s="260"/>
      <c r="AT497" s="261" t="s">
        <v>280</v>
      </c>
      <c r="AU497" s="261" t="s">
        <v>277</v>
      </c>
      <c r="AV497" s="12" t="s">
        <v>277</v>
      </c>
      <c r="AW497" s="12" t="s">
        <v>35</v>
      </c>
      <c r="AX497" s="12" t="s">
        <v>77</v>
      </c>
      <c r="AY497" s="261" t="s">
        <v>272</v>
      </c>
    </row>
    <row r="498" s="13" customFormat="1" ht="16.5" customHeight="1">
      <c r="B498" s="262"/>
      <c r="C498" s="263"/>
      <c r="D498" s="263"/>
      <c r="E498" s="264" t="s">
        <v>22</v>
      </c>
      <c r="F498" s="265" t="s">
        <v>285</v>
      </c>
      <c r="G498" s="263"/>
      <c r="H498" s="263"/>
      <c r="I498" s="263"/>
      <c r="J498" s="263"/>
      <c r="K498" s="266">
        <v>7.0670000000000002</v>
      </c>
      <c r="L498" s="263"/>
      <c r="M498" s="263"/>
      <c r="N498" s="263"/>
      <c r="O498" s="263"/>
      <c r="P498" s="263"/>
      <c r="Q498" s="263"/>
      <c r="R498" s="267"/>
      <c r="T498" s="268"/>
      <c r="U498" s="263"/>
      <c r="V498" s="263"/>
      <c r="W498" s="263"/>
      <c r="X498" s="263"/>
      <c r="Y498" s="263"/>
      <c r="Z498" s="263"/>
      <c r="AA498" s="269"/>
      <c r="AT498" s="270" t="s">
        <v>280</v>
      </c>
      <c r="AU498" s="270" t="s">
        <v>277</v>
      </c>
      <c r="AV498" s="13" t="s">
        <v>276</v>
      </c>
      <c r="AW498" s="13" t="s">
        <v>35</v>
      </c>
      <c r="AX498" s="13" t="s">
        <v>85</v>
      </c>
      <c r="AY498" s="270" t="s">
        <v>272</v>
      </c>
    </row>
    <row r="499" s="9" customFormat="1" ht="29.88" customHeight="1">
      <c r="B499" s="208"/>
      <c r="C499" s="209"/>
      <c r="D499" s="219" t="s">
        <v>226</v>
      </c>
      <c r="E499" s="219"/>
      <c r="F499" s="219"/>
      <c r="G499" s="219"/>
      <c r="H499" s="219"/>
      <c r="I499" s="219"/>
      <c r="J499" s="219"/>
      <c r="K499" s="219"/>
      <c r="L499" s="219"/>
      <c r="M499" s="219"/>
      <c r="N499" s="220">
        <f>BK499</f>
        <v>0</v>
      </c>
      <c r="O499" s="140"/>
      <c r="P499" s="140"/>
      <c r="Q499" s="140"/>
      <c r="R499" s="212"/>
      <c r="T499" s="213"/>
      <c r="U499" s="209"/>
      <c r="V499" s="209"/>
      <c r="W499" s="214">
        <f>W500+W558+W687</f>
        <v>0</v>
      </c>
      <c r="X499" s="209"/>
      <c r="Y499" s="214">
        <f>Y500+Y558+Y687</f>
        <v>2.9696979399999996</v>
      </c>
      <c r="Z499" s="209"/>
      <c r="AA499" s="215">
        <f>AA500+AA558+AA687</f>
        <v>0</v>
      </c>
      <c r="AR499" s="216" t="s">
        <v>85</v>
      </c>
      <c r="AT499" s="217" t="s">
        <v>76</v>
      </c>
      <c r="AU499" s="217" t="s">
        <v>85</v>
      </c>
      <c r="AY499" s="216" t="s">
        <v>272</v>
      </c>
      <c r="BK499" s="218">
        <f>BK500+BK558+BK687</f>
        <v>0</v>
      </c>
    </row>
    <row r="500" s="9" customFormat="1" ht="14.88" customHeight="1">
      <c r="B500" s="208"/>
      <c r="C500" s="209"/>
      <c r="D500" s="219" t="s">
        <v>227</v>
      </c>
      <c r="E500" s="219"/>
      <c r="F500" s="219"/>
      <c r="G500" s="219"/>
      <c r="H500" s="219"/>
      <c r="I500" s="219"/>
      <c r="J500" s="219"/>
      <c r="K500" s="219"/>
      <c r="L500" s="219"/>
      <c r="M500" s="219"/>
      <c r="N500" s="221">
        <f>BK500</f>
        <v>0</v>
      </c>
      <c r="O500" s="222"/>
      <c r="P500" s="222"/>
      <c r="Q500" s="222"/>
      <c r="R500" s="212"/>
      <c r="T500" s="213"/>
      <c r="U500" s="209"/>
      <c r="V500" s="209"/>
      <c r="W500" s="214">
        <f>SUM(W501:W557)</f>
        <v>0</v>
      </c>
      <c r="X500" s="209"/>
      <c r="Y500" s="214">
        <f>SUM(Y501:Y557)</f>
        <v>0.1800552</v>
      </c>
      <c r="Z500" s="209"/>
      <c r="AA500" s="215">
        <f>SUM(AA501:AA557)</f>
        <v>0</v>
      </c>
      <c r="AR500" s="216" t="s">
        <v>85</v>
      </c>
      <c r="AT500" s="217" t="s">
        <v>76</v>
      </c>
      <c r="AU500" s="217" t="s">
        <v>126</v>
      </c>
      <c r="AY500" s="216" t="s">
        <v>272</v>
      </c>
      <c r="BK500" s="218">
        <f>SUM(BK501:BK557)</f>
        <v>0</v>
      </c>
    </row>
    <row r="501" s="1" customFormat="1" ht="38.25" customHeight="1">
      <c r="B501" s="48"/>
      <c r="C501" s="223" t="s">
        <v>512</v>
      </c>
      <c r="D501" s="223" t="s">
        <v>273</v>
      </c>
      <c r="E501" s="224" t="s">
        <v>513</v>
      </c>
      <c r="F501" s="225" t="s">
        <v>514</v>
      </c>
      <c r="G501" s="225"/>
      <c r="H501" s="225"/>
      <c r="I501" s="225"/>
      <c r="J501" s="226" t="s">
        <v>334</v>
      </c>
      <c r="K501" s="227">
        <v>25.920000000000002</v>
      </c>
      <c r="L501" s="228">
        <v>0</v>
      </c>
      <c r="M501" s="229"/>
      <c r="N501" s="230">
        <f>ROUND(L501*K501,2)</f>
        <v>0</v>
      </c>
      <c r="O501" s="230"/>
      <c r="P501" s="230"/>
      <c r="Q501" s="230"/>
      <c r="R501" s="50"/>
      <c r="T501" s="231" t="s">
        <v>22</v>
      </c>
      <c r="U501" s="58" t="s">
        <v>42</v>
      </c>
      <c r="V501" s="49"/>
      <c r="W501" s="232">
        <f>V501*K501</f>
        <v>0</v>
      </c>
      <c r="X501" s="232">
        <v>0.00025999999999999998</v>
      </c>
      <c r="Y501" s="232">
        <f>X501*K501</f>
        <v>0.0067391999999999999</v>
      </c>
      <c r="Z501" s="232">
        <v>0</v>
      </c>
      <c r="AA501" s="233">
        <f>Z501*K501</f>
        <v>0</v>
      </c>
      <c r="AR501" s="24" t="s">
        <v>276</v>
      </c>
      <c r="AT501" s="24" t="s">
        <v>273</v>
      </c>
      <c r="AU501" s="24" t="s">
        <v>277</v>
      </c>
      <c r="AY501" s="24" t="s">
        <v>272</v>
      </c>
      <c r="BE501" s="144">
        <f>IF(U501="základní",N501,0)</f>
        <v>0</v>
      </c>
      <c r="BF501" s="144">
        <f>IF(U501="snížená",N501,0)</f>
        <v>0</v>
      </c>
      <c r="BG501" s="144">
        <f>IF(U501="zákl. přenesená",N501,0)</f>
        <v>0</v>
      </c>
      <c r="BH501" s="144">
        <f>IF(U501="sníž. přenesená",N501,0)</f>
        <v>0</v>
      </c>
      <c r="BI501" s="144">
        <f>IF(U501="nulová",N501,0)</f>
        <v>0</v>
      </c>
      <c r="BJ501" s="24" t="s">
        <v>85</v>
      </c>
      <c r="BK501" s="144">
        <f>ROUND(L501*K501,2)</f>
        <v>0</v>
      </c>
      <c r="BL501" s="24" t="s">
        <v>276</v>
      </c>
      <c r="BM501" s="24" t="s">
        <v>515</v>
      </c>
    </row>
    <row r="502" s="10" customFormat="1" ht="16.5" customHeight="1">
      <c r="B502" s="234"/>
      <c r="C502" s="235"/>
      <c r="D502" s="235"/>
      <c r="E502" s="236" t="s">
        <v>22</v>
      </c>
      <c r="F502" s="237" t="s">
        <v>516</v>
      </c>
      <c r="G502" s="238"/>
      <c r="H502" s="238"/>
      <c r="I502" s="238"/>
      <c r="J502" s="235"/>
      <c r="K502" s="236" t="s">
        <v>22</v>
      </c>
      <c r="L502" s="235"/>
      <c r="M502" s="235"/>
      <c r="N502" s="235"/>
      <c r="O502" s="235"/>
      <c r="P502" s="235"/>
      <c r="Q502" s="235"/>
      <c r="R502" s="239"/>
      <c r="T502" s="240"/>
      <c r="U502" s="235"/>
      <c r="V502" s="235"/>
      <c r="W502" s="235"/>
      <c r="X502" s="235"/>
      <c r="Y502" s="235"/>
      <c r="Z502" s="235"/>
      <c r="AA502" s="241"/>
      <c r="AT502" s="242" t="s">
        <v>280</v>
      </c>
      <c r="AU502" s="242" t="s">
        <v>277</v>
      </c>
      <c r="AV502" s="10" t="s">
        <v>85</v>
      </c>
      <c r="AW502" s="10" t="s">
        <v>35</v>
      </c>
      <c r="AX502" s="10" t="s">
        <v>77</v>
      </c>
      <c r="AY502" s="242" t="s">
        <v>272</v>
      </c>
    </row>
    <row r="503" s="11" customFormat="1" ht="16.5" customHeight="1">
      <c r="B503" s="243"/>
      <c r="C503" s="244"/>
      <c r="D503" s="244"/>
      <c r="E503" s="245" t="s">
        <v>22</v>
      </c>
      <c r="F503" s="246" t="s">
        <v>22</v>
      </c>
      <c r="G503" s="244"/>
      <c r="H503" s="244"/>
      <c r="I503" s="244"/>
      <c r="J503" s="244"/>
      <c r="K503" s="247">
        <v>0</v>
      </c>
      <c r="L503" s="244"/>
      <c r="M503" s="244"/>
      <c r="N503" s="244"/>
      <c r="O503" s="244"/>
      <c r="P503" s="244"/>
      <c r="Q503" s="244"/>
      <c r="R503" s="248"/>
      <c r="T503" s="249"/>
      <c r="U503" s="244"/>
      <c r="V503" s="244"/>
      <c r="W503" s="244"/>
      <c r="X503" s="244"/>
      <c r="Y503" s="244"/>
      <c r="Z503" s="244"/>
      <c r="AA503" s="250"/>
      <c r="AT503" s="251" t="s">
        <v>280</v>
      </c>
      <c r="AU503" s="251" t="s">
        <v>277</v>
      </c>
      <c r="AV503" s="11" t="s">
        <v>126</v>
      </c>
      <c r="AW503" s="11" t="s">
        <v>6</v>
      </c>
      <c r="AX503" s="11" t="s">
        <v>77</v>
      </c>
      <c r="AY503" s="251" t="s">
        <v>272</v>
      </c>
    </row>
    <row r="504" s="10" customFormat="1" ht="16.5" customHeight="1">
      <c r="B504" s="234"/>
      <c r="C504" s="235"/>
      <c r="D504" s="235"/>
      <c r="E504" s="236" t="s">
        <v>22</v>
      </c>
      <c r="F504" s="252" t="s">
        <v>517</v>
      </c>
      <c r="G504" s="235"/>
      <c r="H504" s="235"/>
      <c r="I504" s="235"/>
      <c r="J504" s="235"/>
      <c r="K504" s="236" t="s">
        <v>22</v>
      </c>
      <c r="L504" s="235"/>
      <c r="M504" s="235"/>
      <c r="N504" s="235"/>
      <c r="O504" s="235"/>
      <c r="P504" s="235"/>
      <c r="Q504" s="235"/>
      <c r="R504" s="239"/>
      <c r="T504" s="240"/>
      <c r="U504" s="235"/>
      <c r="V504" s="235"/>
      <c r="W504" s="235"/>
      <c r="X504" s="235"/>
      <c r="Y504" s="235"/>
      <c r="Z504" s="235"/>
      <c r="AA504" s="241"/>
      <c r="AT504" s="242" t="s">
        <v>280</v>
      </c>
      <c r="AU504" s="242" t="s">
        <v>277</v>
      </c>
      <c r="AV504" s="10" t="s">
        <v>85</v>
      </c>
      <c r="AW504" s="10" t="s">
        <v>35</v>
      </c>
      <c r="AX504" s="10" t="s">
        <v>77</v>
      </c>
      <c r="AY504" s="242" t="s">
        <v>272</v>
      </c>
    </row>
    <row r="505" s="11" customFormat="1" ht="16.5" customHeight="1">
      <c r="B505" s="243"/>
      <c r="C505" s="244"/>
      <c r="D505" s="244"/>
      <c r="E505" s="245" t="s">
        <v>22</v>
      </c>
      <c r="F505" s="246" t="s">
        <v>160</v>
      </c>
      <c r="G505" s="244"/>
      <c r="H505" s="244"/>
      <c r="I505" s="244"/>
      <c r="J505" s="244"/>
      <c r="K505" s="247">
        <v>12.960000000000001</v>
      </c>
      <c r="L505" s="244"/>
      <c r="M505" s="244"/>
      <c r="N505" s="244"/>
      <c r="O505" s="244"/>
      <c r="P505" s="244"/>
      <c r="Q505" s="244"/>
      <c r="R505" s="248"/>
      <c r="T505" s="249"/>
      <c r="U505" s="244"/>
      <c r="V505" s="244"/>
      <c r="W505" s="244"/>
      <c r="X505" s="244"/>
      <c r="Y505" s="244"/>
      <c r="Z505" s="244"/>
      <c r="AA505" s="250"/>
      <c r="AT505" s="251" t="s">
        <v>280</v>
      </c>
      <c r="AU505" s="251" t="s">
        <v>277</v>
      </c>
      <c r="AV505" s="11" t="s">
        <v>126</v>
      </c>
      <c r="AW505" s="11" t="s">
        <v>35</v>
      </c>
      <c r="AX505" s="11" t="s">
        <v>77</v>
      </c>
      <c r="AY505" s="251" t="s">
        <v>272</v>
      </c>
    </row>
    <row r="506" s="12" customFormat="1" ht="16.5" customHeight="1">
      <c r="B506" s="253"/>
      <c r="C506" s="254"/>
      <c r="D506" s="254"/>
      <c r="E506" s="255" t="s">
        <v>22</v>
      </c>
      <c r="F506" s="256" t="s">
        <v>284</v>
      </c>
      <c r="G506" s="254"/>
      <c r="H506" s="254"/>
      <c r="I506" s="254"/>
      <c r="J506" s="254"/>
      <c r="K506" s="257">
        <v>12.960000000000001</v>
      </c>
      <c r="L506" s="254"/>
      <c r="M506" s="254"/>
      <c r="N506" s="254"/>
      <c r="O506" s="254"/>
      <c r="P506" s="254"/>
      <c r="Q506" s="254"/>
      <c r="R506" s="258"/>
      <c r="T506" s="259"/>
      <c r="U506" s="254"/>
      <c r="V506" s="254"/>
      <c r="W506" s="254"/>
      <c r="X506" s="254"/>
      <c r="Y506" s="254"/>
      <c r="Z506" s="254"/>
      <c r="AA506" s="260"/>
      <c r="AT506" s="261" t="s">
        <v>280</v>
      </c>
      <c r="AU506" s="261" t="s">
        <v>277</v>
      </c>
      <c r="AV506" s="12" t="s">
        <v>277</v>
      </c>
      <c r="AW506" s="12" t="s">
        <v>35</v>
      </c>
      <c r="AX506" s="12" t="s">
        <v>77</v>
      </c>
      <c r="AY506" s="261" t="s">
        <v>272</v>
      </c>
    </row>
    <row r="507" s="11" customFormat="1" ht="16.5" customHeight="1">
      <c r="B507" s="243"/>
      <c r="C507" s="244"/>
      <c r="D507" s="244"/>
      <c r="E507" s="245" t="s">
        <v>22</v>
      </c>
      <c r="F507" s="246" t="s">
        <v>22</v>
      </c>
      <c r="G507" s="244"/>
      <c r="H507" s="244"/>
      <c r="I507" s="244"/>
      <c r="J507" s="244"/>
      <c r="K507" s="247">
        <v>0</v>
      </c>
      <c r="L507" s="244"/>
      <c r="M507" s="244"/>
      <c r="N507" s="244"/>
      <c r="O507" s="244"/>
      <c r="P507" s="244"/>
      <c r="Q507" s="244"/>
      <c r="R507" s="248"/>
      <c r="T507" s="249"/>
      <c r="U507" s="244"/>
      <c r="V507" s="244"/>
      <c r="W507" s="244"/>
      <c r="X507" s="244"/>
      <c r="Y507" s="244"/>
      <c r="Z507" s="244"/>
      <c r="AA507" s="250"/>
      <c r="AT507" s="251" t="s">
        <v>280</v>
      </c>
      <c r="AU507" s="251" t="s">
        <v>277</v>
      </c>
      <c r="AV507" s="11" t="s">
        <v>126</v>
      </c>
      <c r="AW507" s="11" t="s">
        <v>6</v>
      </c>
      <c r="AX507" s="11" t="s">
        <v>77</v>
      </c>
      <c r="AY507" s="251" t="s">
        <v>272</v>
      </c>
    </row>
    <row r="508" s="10" customFormat="1" ht="16.5" customHeight="1">
      <c r="B508" s="234"/>
      <c r="C508" s="235"/>
      <c r="D508" s="235"/>
      <c r="E508" s="236" t="s">
        <v>22</v>
      </c>
      <c r="F508" s="252" t="s">
        <v>518</v>
      </c>
      <c r="G508" s="235"/>
      <c r="H508" s="235"/>
      <c r="I508" s="235"/>
      <c r="J508" s="235"/>
      <c r="K508" s="236" t="s">
        <v>22</v>
      </c>
      <c r="L508" s="235"/>
      <c r="M508" s="235"/>
      <c r="N508" s="235"/>
      <c r="O508" s="235"/>
      <c r="P508" s="235"/>
      <c r="Q508" s="235"/>
      <c r="R508" s="239"/>
      <c r="T508" s="240"/>
      <c r="U508" s="235"/>
      <c r="V508" s="235"/>
      <c r="W508" s="235"/>
      <c r="X508" s="235"/>
      <c r="Y508" s="235"/>
      <c r="Z508" s="235"/>
      <c r="AA508" s="241"/>
      <c r="AT508" s="242" t="s">
        <v>280</v>
      </c>
      <c r="AU508" s="242" t="s">
        <v>277</v>
      </c>
      <c r="AV508" s="10" t="s">
        <v>85</v>
      </c>
      <c r="AW508" s="10" t="s">
        <v>35</v>
      </c>
      <c r="AX508" s="10" t="s">
        <v>77</v>
      </c>
      <c r="AY508" s="242" t="s">
        <v>272</v>
      </c>
    </row>
    <row r="509" s="11" customFormat="1" ht="16.5" customHeight="1">
      <c r="B509" s="243"/>
      <c r="C509" s="244"/>
      <c r="D509" s="244"/>
      <c r="E509" s="245" t="s">
        <v>22</v>
      </c>
      <c r="F509" s="246" t="s">
        <v>162</v>
      </c>
      <c r="G509" s="244"/>
      <c r="H509" s="244"/>
      <c r="I509" s="244"/>
      <c r="J509" s="244"/>
      <c r="K509" s="247">
        <v>12.960000000000001</v>
      </c>
      <c r="L509" s="244"/>
      <c r="M509" s="244"/>
      <c r="N509" s="244"/>
      <c r="O509" s="244"/>
      <c r="P509" s="244"/>
      <c r="Q509" s="244"/>
      <c r="R509" s="248"/>
      <c r="T509" s="249"/>
      <c r="U509" s="244"/>
      <c r="V509" s="244"/>
      <c r="W509" s="244"/>
      <c r="X509" s="244"/>
      <c r="Y509" s="244"/>
      <c r="Z509" s="244"/>
      <c r="AA509" s="250"/>
      <c r="AT509" s="251" t="s">
        <v>280</v>
      </c>
      <c r="AU509" s="251" t="s">
        <v>277</v>
      </c>
      <c r="AV509" s="11" t="s">
        <v>126</v>
      </c>
      <c r="AW509" s="11" t="s">
        <v>35</v>
      </c>
      <c r="AX509" s="11" t="s">
        <v>77</v>
      </c>
      <c r="AY509" s="251" t="s">
        <v>272</v>
      </c>
    </row>
    <row r="510" s="12" customFormat="1" ht="16.5" customHeight="1">
      <c r="B510" s="253"/>
      <c r="C510" s="254"/>
      <c r="D510" s="254"/>
      <c r="E510" s="255" t="s">
        <v>22</v>
      </c>
      <c r="F510" s="256" t="s">
        <v>284</v>
      </c>
      <c r="G510" s="254"/>
      <c r="H510" s="254"/>
      <c r="I510" s="254"/>
      <c r="J510" s="254"/>
      <c r="K510" s="257">
        <v>12.960000000000001</v>
      </c>
      <c r="L510" s="254"/>
      <c r="M510" s="254"/>
      <c r="N510" s="254"/>
      <c r="O510" s="254"/>
      <c r="P510" s="254"/>
      <c r="Q510" s="254"/>
      <c r="R510" s="258"/>
      <c r="T510" s="259"/>
      <c r="U510" s="254"/>
      <c r="V510" s="254"/>
      <c r="W510" s="254"/>
      <c r="X510" s="254"/>
      <c r="Y510" s="254"/>
      <c r="Z510" s="254"/>
      <c r="AA510" s="260"/>
      <c r="AT510" s="261" t="s">
        <v>280</v>
      </c>
      <c r="AU510" s="261" t="s">
        <v>277</v>
      </c>
      <c r="AV510" s="12" t="s">
        <v>277</v>
      </c>
      <c r="AW510" s="12" t="s">
        <v>35</v>
      </c>
      <c r="AX510" s="12" t="s">
        <v>77</v>
      </c>
      <c r="AY510" s="261" t="s">
        <v>272</v>
      </c>
    </row>
    <row r="511" s="13" customFormat="1" ht="16.5" customHeight="1">
      <c r="B511" s="262"/>
      <c r="C511" s="263"/>
      <c r="D511" s="263"/>
      <c r="E511" s="264" t="s">
        <v>22</v>
      </c>
      <c r="F511" s="265" t="s">
        <v>285</v>
      </c>
      <c r="G511" s="263"/>
      <c r="H511" s="263"/>
      <c r="I511" s="263"/>
      <c r="J511" s="263"/>
      <c r="K511" s="266">
        <v>25.920000000000002</v>
      </c>
      <c r="L511" s="263"/>
      <c r="M511" s="263"/>
      <c r="N511" s="263"/>
      <c r="O511" s="263"/>
      <c r="P511" s="263"/>
      <c r="Q511" s="263"/>
      <c r="R511" s="267"/>
      <c r="T511" s="268"/>
      <c r="U511" s="263"/>
      <c r="V511" s="263"/>
      <c r="W511" s="263"/>
      <c r="X511" s="263"/>
      <c r="Y511" s="263"/>
      <c r="Z511" s="263"/>
      <c r="AA511" s="269"/>
      <c r="AT511" s="270" t="s">
        <v>280</v>
      </c>
      <c r="AU511" s="270" t="s">
        <v>277</v>
      </c>
      <c r="AV511" s="13" t="s">
        <v>276</v>
      </c>
      <c r="AW511" s="13" t="s">
        <v>35</v>
      </c>
      <c r="AX511" s="13" t="s">
        <v>85</v>
      </c>
      <c r="AY511" s="270" t="s">
        <v>272</v>
      </c>
    </row>
    <row r="512" s="1" customFormat="1" ht="38.25" customHeight="1">
      <c r="B512" s="48"/>
      <c r="C512" s="223" t="s">
        <v>180</v>
      </c>
      <c r="D512" s="223" t="s">
        <v>273</v>
      </c>
      <c r="E512" s="224" t="s">
        <v>519</v>
      </c>
      <c r="F512" s="225" t="s">
        <v>520</v>
      </c>
      <c r="G512" s="225"/>
      <c r="H512" s="225"/>
      <c r="I512" s="225"/>
      <c r="J512" s="226" t="s">
        <v>334</v>
      </c>
      <c r="K512" s="227">
        <v>12.960000000000001</v>
      </c>
      <c r="L512" s="228">
        <v>0</v>
      </c>
      <c r="M512" s="229"/>
      <c r="N512" s="230">
        <f>ROUND(L512*K512,2)</f>
        <v>0</v>
      </c>
      <c r="O512" s="230"/>
      <c r="P512" s="230"/>
      <c r="Q512" s="230"/>
      <c r="R512" s="50"/>
      <c r="T512" s="231" t="s">
        <v>22</v>
      </c>
      <c r="U512" s="58" t="s">
        <v>42</v>
      </c>
      <c r="V512" s="49"/>
      <c r="W512" s="232">
        <f>V512*K512</f>
        <v>0</v>
      </c>
      <c r="X512" s="232">
        <v>0.0054599999999999996</v>
      </c>
      <c r="Y512" s="232">
        <f>X512*K512</f>
        <v>0.070761599999999994</v>
      </c>
      <c r="Z512" s="232">
        <v>0</v>
      </c>
      <c r="AA512" s="233">
        <f>Z512*K512</f>
        <v>0</v>
      </c>
      <c r="AR512" s="24" t="s">
        <v>276</v>
      </c>
      <c r="AT512" s="24" t="s">
        <v>273</v>
      </c>
      <c r="AU512" s="24" t="s">
        <v>277</v>
      </c>
      <c r="AY512" s="24" t="s">
        <v>272</v>
      </c>
      <c r="BE512" s="144">
        <f>IF(U512="základní",N512,0)</f>
        <v>0</v>
      </c>
      <c r="BF512" s="144">
        <f>IF(U512="snížená",N512,0)</f>
        <v>0</v>
      </c>
      <c r="BG512" s="144">
        <f>IF(U512="zákl. přenesená",N512,0)</f>
        <v>0</v>
      </c>
      <c r="BH512" s="144">
        <f>IF(U512="sníž. přenesená",N512,0)</f>
        <v>0</v>
      </c>
      <c r="BI512" s="144">
        <f>IF(U512="nulová",N512,0)</f>
        <v>0</v>
      </c>
      <c r="BJ512" s="24" t="s">
        <v>85</v>
      </c>
      <c r="BK512" s="144">
        <f>ROUND(L512*K512,2)</f>
        <v>0</v>
      </c>
      <c r="BL512" s="24" t="s">
        <v>276</v>
      </c>
      <c r="BM512" s="24" t="s">
        <v>521</v>
      </c>
    </row>
    <row r="513" s="10" customFormat="1" ht="16.5" customHeight="1">
      <c r="B513" s="234"/>
      <c r="C513" s="235"/>
      <c r="D513" s="235"/>
      <c r="E513" s="236" t="s">
        <v>22</v>
      </c>
      <c r="F513" s="237" t="s">
        <v>522</v>
      </c>
      <c r="G513" s="238"/>
      <c r="H513" s="238"/>
      <c r="I513" s="238"/>
      <c r="J513" s="235"/>
      <c r="K513" s="236" t="s">
        <v>22</v>
      </c>
      <c r="L513" s="235"/>
      <c r="M513" s="235"/>
      <c r="N513" s="235"/>
      <c r="O513" s="235"/>
      <c r="P513" s="235"/>
      <c r="Q513" s="235"/>
      <c r="R513" s="239"/>
      <c r="T513" s="240"/>
      <c r="U513" s="235"/>
      <c r="V513" s="235"/>
      <c r="W513" s="235"/>
      <c r="X513" s="235"/>
      <c r="Y513" s="235"/>
      <c r="Z513" s="235"/>
      <c r="AA513" s="241"/>
      <c r="AT513" s="242" t="s">
        <v>280</v>
      </c>
      <c r="AU513" s="242" t="s">
        <v>277</v>
      </c>
      <c r="AV513" s="10" t="s">
        <v>85</v>
      </c>
      <c r="AW513" s="10" t="s">
        <v>35</v>
      </c>
      <c r="AX513" s="10" t="s">
        <v>77</v>
      </c>
      <c r="AY513" s="242" t="s">
        <v>272</v>
      </c>
    </row>
    <row r="514" s="11" customFormat="1" ht="16.5" customHeight="1">
      <c r="B514" s="243"/>
      <c r="C514" s="244"/>
      <c r="D514" s="244"/>
      <c r="E514" s="245" t="s">
        <v>22</v>
      </c>
      <c r="F514" s="246" t="s">
        <v>22</v>
      </c>
      <c r="G514" s="244"/>
      <c r="H514" s="244"/>
      <c r="I514" s="244"/>
      <c r="J514" s="244"/>
      <c r="K514" s="247">
        <v>0</v>
      </c>
      <c r="L514" s="244"/>
      <c r="M514" s="244"/>
      <c r="N514" s="244"/>
      <c r="O514" s="244"/>
      <c r="P514" s="244"/>
      <c r="Q514" s="244"/>
      <c r="R514" s="248"/>
      <c r="T514" s="249"/>
      <c r="U514" s="244"/>
      <c r="V514" s="244"/>
      <c r="W514" s="244"/>
      <c r="X514" s="244"/>
      <c r="Y514" s="244"/>
      <c r="Z514" s="244"/>
      <c r="AA514" s="250"/>
      <c r="AT514" s="251" t="s">
        <v>280</v>
      </c>
      <c r="AU514" s="251" t="s">
        <v>277</v>
      </c>
      <c r="AV514" s="11" t="s">
        <v>126</v>
      </c>
      <c r="AW514" s="11" t="s">
        <v>6</v>
      </c>
      <c r="AX514" s="11" t="s">
        <v>77</v>
      </c>
      <c r="AY514" s="251" t="s">
        <v>272</v>
      </c>
    </row>
    <row r="515" s="10" customFormat="1" ht="16.5" customHeight="1">
      <c r="B515" s="234"/>
      <c r="C515" s="235"/>
      <c r="D515" s="235"/>
      <c r="E515" s="236" t="s">
        <v>22</v>
      </c>
      <c r="F515" s="252" t="s">
        <v>517</v>
      </c>
      <c r="G515" s="235"/>
      <c r="H515" s="235"/>
      <c r="I515" s="235"/>
      <c r="J515" s="235"/>
      <c r="K515" s="236" t="s">
        <v>22</v>
      </c>
      <c r="L515" s="235"/>
      <c r="M515" s="235"/>
      <c r="N515" s="235"/>
      <c r="O515" s="235"/>
      <c r="P515" s="235"/>
      <c r="Q515" s="235"/>
      <c r="R515" s="239"/>
      <c r="T515" s="240"/>
      <c r="U515" s="235"/>
      <c r="V515" s="235"/>
      <c r="W515" s="235"/>
      <c r="X515" s="235"/>
      <c r="Y515" s="235"/>
      <c r="Z515" s="235"/>
      <c r="AA515" s="241"/>
      <c r="AT515" s="242" t="s">
        <v>280</v>
      </c>
      <c r="AU515" s="242" t="s">
        <v>277</v>
      </c>
      <c r="AV515" s="10" t="s">
        <v>85</v>
      </c>
      <c r="AW515" s="10" t="s">
        <v>35</v>
      </c>
      <c r="AX515" s="10" t="s">
        <v>77</v>
      </c>
      <c r="AY515" s="242" t="s">
        <v>272</v>
      </c>
    </row>
    <row r="516" s="11" customFormat="1" ht="16.5" customHeight="1">
      <c r="B516" s="243"/>
      <c r="C516" s="244"/>
      <c r="D516" s="244"/>
      <c r="E516" s="245" t="s">
        <v>22</v>
      </c>
      <c r="F516" s="246" t="s">
        <v>160</v>
      </c>
      <c r="G516" s="244"/>
      <c r="H516" s="244"/>
      <c r="I516" s="244"/>
      <c r="J516" s="244"/>
      <c r="K516" s="247">
        <v>12.960000000000001</v>
      </c>
      <c r="L516" s="244"/>
      <c r="M516" s="244"/>
      <c r="N516" s="244"/>
      <c r="O516" s="244"/>
      <c r="P516" s="244"/>
      <c r="Q516" s="244"/>
      <c r="R516" s="248"/>
      <c r="T516" s="249"/>
      <c r="U516" s="244"/>
      <c r="V516" s="244"/>
      <c r="W516" s="244"/>
      <c r="X516" s="244"/>
      <c r="Y516" s="244"/>
      <c r="Z516" s="244"/>
      <c r="AA516" s="250"/>
      <c r="AT516" s="251" t="s">
        <v>280</v>
      </c>
      <c r="AU516" s="251" t="s">
        <v>277</v>
      </c>
      <c r="AV516" s="11" t="s">
        <v>126</v>
      </c>
      <c r="AW516" s="11" t="s">
        <v>35</v>
      </c>
      <c r="AX516" s="11" t="s">
        <v>77</v>
      </c>
      <c r="AY516" s="251" t="s">
        <v>272</v>
      </c>
    </row>
    <row r="517" s="12" customFormat="1" ht="16.5" customHeight="1">
      <c r="B517" s="253"/>
      <c r="C517" s="254"/>
      <c r="D517" s="254"/>
      <c r="E517" s="255" t="s">
        <v>22</v>
      </c>
      <c r="F517" s="256" t="s">
        <v>284</v>
      </c>
      <c r="G517" s="254"/>
      <c r="H517" s="254"/>
      <c r="I517" s="254"/>
      <c r="J517" s="254"/>
      <c r="K517" s="257">
        <v>12.960000000000001</v>
      </c>
      <c r="L517" s="254"/>
      <c r="M517" s="254"/>
      <c r="N517" s="254"/>
      <c r="O517" s="254"/>
      <c r="P517" s="254"/>
      <c r="Q517" s="254"/>
      <c r="R517" s="258"/>
      <c r="T517" s="259"/>
      <c r="U517" s="254"/>
      <c r="V517" s="254"/>
      <c r="W517" s="254"/>
      <c r="X517" s="254"/>
      <c r="Y517" s="254"/>
      <c r="Z517" s="254"/>
      <c r="AA517" s="260"/>
      <c r="AT517" s="261" t="s">
        <v>280</v>
      </c>
      <c r="AU517" s="261" t="s">
        <v>277</v>
      </c>
      <c r="AV517" s="12" t="s">
        <v>277</v>
      </c>
      <c r="AW517" s="12" t="s">
        <v>35</v>
      </c>
      <c r="AX517" s="12" t="s">
        <v>77</v>
      </c>
      <c r="AY517" s="261" t="s">
        <v>272</v>
      </c>
    </row>
    <row r="518" s="13" customFormat="1" ht="16.5" customHeight="1">
      <c r="B518" s="262"/>
      <c r="C518" s="263"/>
      <c r="D518" s="263"/>
      <c r="E518" s="264" t="s">
        <v>22</v>
      </c>
      <c r="F518" s="265" t="s">
        <v>285</v>
      </c>
      <c r="G518" s="263"/>
      <c r="H518" s="263"/>
      <c r="I518" s="263"/>
      <c r="J518" s="263"/>
      <c r="K518" s="266">
        <v>12.960000000000001</v>
      </c>
      <c r="L518" s="263"/>
      <c r="M518" s="263"/>
      <c r="N518" s="263"/>
      <c r="O518" s="263"/>
      <c r="P518" s="263"/>
      <c r="Q518" s="263"/>
      <c r="R518" s="267"/>
      <c r="T518" s="268"/>
      <c r="U518" s="263"/>
      <c r="V518" s="263"/>
      <c r="W518" s="263"/>
      <c r="X518" s="263"/>
      <c r="Y518" s="263"/>
      <c r="Z518" s="263"/>
      <c r="AA518" s="269"/>
      <c r="AT518" s="270" t="s">
        <v>280</v>
      </c>
      <c r="AU518" s="270" t="s">
        <v>277</v>
      </c>
      <c r="AV518" s="13" t="s">
        <v>276</v>
      </c>
      <c r="AW518" s="13" t="s">
        <v>35</v>
      </c>
      <c r="AX518" s="13" t="s">
        <v>85</v>
      </c>
      <c r="AY518" s="270" t="s">
        <v>272</v>
      </c>
    </row>
    <row r="519" s="1" customFormat="1" ht="38.25" customHeight="1">
      <c r="B519" s="48"/>
      <c r="C519" s="223" t="s">
        <v>523</v>
      </c>
      <c r="D519" s="223" t="s">
        <v>273</v>
      </c>
      <c r="E519" s="224" t="s">
        <v>524</v>
      </c>
      <c r="F519" s="225" t="s">
        <v>525</v>
      </c>
      <c r="G519" s="225"/>
      <c r="H519" s="225"/>
      <c r="I519" s="225"/>
      <c r="J519" s="226" t="s">
        <v>334</v>
      </c>
      <c r="K519" s="227">
        <v>12.960000000000001</v>
      </c>
      <c r="L519" s="228">
        <v>0</v>
      </c>
      <c r="M519" s="229"/>
      <c r="N519" s="230">
        <f>ROUND(L519*K519,2)</f>
        <v>0</v>
      </c>
      <c r="O519" s="230"/>
      <c r="P519" s="230"/>
      <c r="Q519" s="230"/>
      <c r="R519" s="50"/>
      <c r="T519" s="231" t="s">
        <v>22</v>
      </c>
      <c r="U519" s="58" t="s">
        <v>42</v>
      </c>
      <c r="V519" s="49"/>
      <c r="W519" s="232">
        <f>V519*K519</f>
        <v>0</v>
      </c>
      <c r="X519" s="232">
        <v>0.0048900000000000002</v>
      </c>
      <c r="Y519" s="232">
        <f>X519*K519</f>
        <v>0.063374400000000011</v>
      </c>
      <c r="Z519" s="232">
        <v>0</v>
      </c>
      <c r="AA519" s="233">
        <f>Z519*K519</f>
        <v>0</v>
      </c>
      <c r="AR519" s="24" t="s">
        <v>276</v>
      </c>
      <c r="AT519" s="24" t="s">
        <v>273</v>
      </c>
      <c r="AU519" s="24" t="s">
        <v>277</v>
      </c>
      <c r="AY519" s="24" t="s">
        <v>272</v>
      </c>
      <c r="BE519" s="144">
        <f>IF(U519="základní",N519,0)</f>
        <v>0</v>
      </c>
      <c r="BF519" s="144">
        <f>IF(U519="snížená",N519,0)</f>
        <v>0</v>
      </c>
      <c r="BG519" s="144">
        <f>IF(U519="zákl. přenesená",N519,0)</f>
        <v>0</v>
      </c>
      <c r="BH519" s="144">
        <f>IF(U519="sníž. přenesená",N519,0)</f>
        <v>0</v>
      </c>
      <c r="BI519" s="144">
        <f>IF(U519="nulová",N519,0)</f>
        <v>0</v>
      </c>
      <c r="BJ519" s="24" t="s">
        <v>85</v>
      </c>
      <c r="BK519" s="144">
        <f>ROUND(L519*K519,2)</f>
        <v>0</v>
      </c>
      <c r="BL519" s="24" t="s">
        <v>276</v>
      </c>
      <c r="BM519" s="24" t="s">
        <v>526</v>
      </c>
    </row>
    <row r="520" s="10" customFormat="1" ht="16.5" customHeight="1">
      <c r="B520" s="234"/>
      <c r="C520" s="235"/>
      <c r="D520" s="235"/>
      <c r="E520" s="236" t="s">
        <v>22</v>
      </c>
      <c r="F520" s="237" t="s">
        <v>517</v>
      </c>
      <c r="G520" s="238"/>
      <c r="H520" s="238"/>
      <c r="I520" s="238"/>
      <c r="J520" s="235"/>
      <c r="K520" s="236" t="s">
        <v>22</v>
      </c>
      <c r="L520" s="235"/>
      <c r="M520" s="235"/>
      <c r="N520" s="235"/>
      <c r="O520" s="235"/>
      <c r="P520" s="235"/>
      <c r="Q520" s="235"/>
      <c r="R520" s="239"/>
      <c r="T520" s="240"/>
      <c r="U520" s="235"/>
      <c r="V520" s="235"/>
      <c r="W520" s="235"/>
      <c r="X520" s="235"/>
      <c r="Y520" s="235"/>
      <c r="Z520" s="235"/>
      <c r="AA520" s="241"/>
      <c r="AT520" s="242" t="s">
        <v>280</v>
      </c>
      <c r="AU520" s="242" t="s">
        <v>277</v>
      </c>
      <c r="AV520" s="10" t="s">
        <v>85</v>
      </c>
      <c r="AW520" s="10" t="s">
        <v>35</v>
      </c>
      <c r="AX520" s="10" t="s">
        <v>77</v>
      </c>
      <c r="AY520" s="242" t="s">
        <v>272</v>
      </c>
    </row>
    <row r="521" s="11" customFormat="1" ht="16.5" customHeight="1">
      <c r="B521" s="243"/>
      <c r="C521" s="244"/>
      <c r="D521" s="244"/>
      <c r="E521" s="245" t="s">
        <v>22</v>
      </c>
      <c r="F521" s="246" t="s">
        <v>22</v>
      </c>
      <c r="G521" s="244"/>
      <c r="H521" s="244"/>
      <c r="I521" s="244"/>
      <c r="J521" s="244"/>
      <c r="K521" s="247">
        <v>0</v>
      </c>
      <c r="L521" s="244"/>
      <c r="M521" s="244"/>
      <c r="N521" s="244"/>
      <c r="O521" s="244"/>
      <c r="P521" s="244"/>
      <c r="Q521" s="244"/>
      <c r="R521" s="248"/>
      <c r="T521" s="249"/>
      <c r="U521" s="244"/>
      <c r="V521" s="244"/>
      <c r="W521" s="244"/>
      <c r="X521" s="244"/>
      <c r="Y521" s="244"/>
      <c r="Z521" s="244"/>
      <c r="AA521" s="250"/>
      <c r="AT521" s="251" t="s">
        <v>280</v>
      </c>
      <c r="AU521" s="251" t="s">
        <v>277</v>
      </c>
      <c r="AV521" s="11" t="s">
        <v>126</v>
      </c>
      <c r="AW521" s="11" t="s">
        <v>6</v>
      </c>
      <c r="AX521" s="11" t="s">
        <v>77</v>
      </c>
      <c r="AY521" s="251" t="s">
        <v>272</v>
      </c>
    </row>
    <row r="522" s="10" customFormat="1" ht="16.5" customHeight="1">
      <c r="B522" s="234"/>
      <c r="C522" s="235"/>
      <c r="D522" s="235"/>
      <c r="E522" s="236" t="s">
        <v>22</v>
      </c>
      <c r="F522" s="252" t="s">
        <v>281</v>
      </c>
      <c r="G522" s="235"/>
      <c r="H522" s="235"/>
      <c r="I522" s="235"/>
      <c r="J522" s="235"/>
      <c r="K522" s="236" t="s">
        <v>22</v>
      </c>
      <c r="L522" s="235"/>
      <c r="M522" s="235"/>
      <c r="N522" s="235"/>
      <c r="O522" s="235"/>
      <c r="P522" s="235"/>
      <c r="Q522" s="235"/>
      <c r="R522" s="239"/>
      <c r="T522" s="240"/>
      <c r="U522" s="235"/>
      <c r="V522" s="235"/>
      <c r="W522" s="235"/>
      <c r="X522" s="235"/>
      <c r="Y522" s="235"/>
      <c r="Z522" s="235"/>
      <c r="AA522" s="241"/>
      <c r="AT522" s="242" t="s">
        <v>280</v>
      </c>
      <c r="AU522" s="242" t="s">
        <v>277</v>
      </c>
      <c r="AV522" s="10" t="s">
        <v>85</v>
      </c>
      <c r="AW522" s="10" t="s">
        <v>35</v>
      </c>
      <c r="AX522" s="10" t="s">
        <v>77</v>
      </c>
      <c r="AY522" s="242" t="s">
        <v>272</v>
      </c>
    </row>
    <row r="523" s="10" customFormat="1" ht="16.5" customHeight="1">
      <c r="B523" s="234"/>
      <c r="C523" s="235"/>
      <c r="D523" s="235"/>
      <c r="E523" s="236" t="s">
        <v>22</v>
      </c>
      <c r="F523" s="252" t="s">
        <v>527</v>
      </c>
      <c r="G523" s="235"/>
      <c r="H523" s="235"/>
      <c r="I523" s="235"/>
      <c r="J523" s="235"/>
      <c r="K523" s="236" t="s">
        <v>22</v>
      </c>
      <c r="L523" s="235"/>
      <c r="M523" s="235"/>
      <c r="N523" s="235"/>
      <c r="O523" s="235"/>
      <c r="P523" s="235"/>
      <c r="Q523" s="235"/>
      <c r="R523" s="239"/>
      <c r="T523" s="240"/>
      <c r="U523" s="235"/>
      <c r="V523" s="235"/>
      <c r="W523" s="235"/>
      <c r="X523" s="235"/>
      <c r="Y523" s="235"/>
      <c r="Z523" s="235"/>
      <c r="AA523" s="241"/>
      <c r="AT523" s="242" t="s">
        <v>280</v>
      </c>
      <c r="AU523" s="242" t="s">
        <v>277</v>
      </c>
      <c r="AV523" s="10" t="s">
        <v>85</v>
      </c>
      <c r="AW523" s="10" t="s">
        <v>35</v>
      </c>
      <c r="AX523" s="10" t="s">
        <v>77</v>
      </c>
      <c r="AY523" s="242" t="s">
        <v>272</v>
      </c>
    </row>
    <row r="524" s="11" customFormat="1" ht="16.5" customHeight="1">
      <c r="B524" s="243"/>
      <c r="C524" s="244"/>
      <c r="D524" s="244"/>
      <c r="E524" s="245" t="s">
        <v>22</v>
      </c>
      <c r="F524" s="246" t="s">
        <v>528</v>
      </c>
      <c r="G524" s="244"/>
      <c r="H524" s="244"/>
      <c r="I524" s="244"/>
      <c r="J524" s="244"/>
      <c r="K524" s="247">
        <v>13.720000000000001</v>
      </c>
      <c r="L524" s="244"/>
      <c r="M524" s="244"/>
      <c r="N524" s="244"/>
      <c r="O524" s="244"/>
      <c r="P524" s="244"/>
      <c r="Q524" s="244"/>
      <c r="R524" s="248"/>
      <c r="T524" s="249"/>
      <c r="U524" s="244"/>
      <c r="V524" s="244"/>
      <c r="W524" s="244"/>
      <c r="X524" s="244"/>
      <c r="Y524" s="244"/>
      <c r="Z524" s="244"/>
      <c r="AA524" s="250"/>
      <c r="AT524" s="251" t="s">
        <v>280</v>
      </c>
      <c r="AU524" s="251" t="s">
        <v>277</v>
      </c>
      <c r="AV524" s="11" t="s">
        <v>126</v>
      </c>
      <c r="AW524" s="11" t="s">
        <v>35</v>
      </c>
      <c r="AX524" s="11" t="s">
        <v>77</v>
      </c>
      <c r="AY524" s="251" t="s">
        <v>272</v>
      </c>
    </row>
    <row r="525" s="10" customFormat="1" ht="16.5" customHeight="1">
      <c r="B525" s="234"/>
      <c r="C525" s="235"/>
      <c r="D525" s="235"/>
      <c r="E525" s="236" t="s">
        <v>22</v>
      </c>
      <c r="F525" s="252" t="s">
        <v>529</v>
      </c>
      <c r="G525" s="235"/>
      <c r="H525" s="235"/>
      <c r="I525" s="235"/>
      <c r="J525" s="235"/>
      <c r="K525" s="236" t="s">
        <v>22</v>
      </c>
      <c r="L525" s="235"/>
      <c r="M525" s="235"/>
      <c r="N525" s="235"/>
      <c r="O525" s="235"/>
      <c r="P525" s="235"/>
      <c r="Q525" s="235"/>
      <c r="R525" s="239"/>
      <c r="T525" s="240"/>
      <c r="U525" s="235"/>
      <c r="V525" s="235"/>
      <c r="W525" s="235"/>
      <c r="X525" s="235"/>
      <c r="Y525" s="235"/>
      <c r="Z525" s="235"/>
      <c r="AA525" s="241"/>
      <c r="AT525" s="242" t="s">
        <v>280</v>
      </c>
      <c r="AU525" s="242" t="s">
        <v>277</v>
      </c>
      <c r="AV525" s="10" t="s">
        <v>85</v>
      </c>
      <c r="AW525" s="10" t="s">
        <v>35</v>
      </c>
      <c r="AX525" s="10" t="s">
        <v>77</v>
      </c>
      <c r="AY525" s="242" t="s">
        <v>272</v>
      </c>
    </row>
    <row r="526" s="11" customFormat="1" ht="16.5" customHeight="1">
      <c r="B526" s="243"/>
      <c r="C526" s="244"/>
      <c r="D526" s="244"/>
      <c r="E526" s="245" t="s">
        <v>22</v>
      </c>
      <c r="F526" s="246" t="s">
        <v>390</v>
      </c>
      <c r="G526" s="244"/>
      <c r="H526" s="244"/>
      <c r="I526" s="244"/>
      <c r="J526" s="244"/>
      <c r="K526" s="247">
        <v>-1.6799999999999999</v>
      </c>
      <c r="L526" s="244"/>
      <c r="M526" s="244"/>
      <c r="N526" s="244"/>
      <c r="O526" s="244"/>
      <c r="P526" s="244"/>
      <c r="Q526" s="244"/>
      <c r="R526" s="248"/>
      <c r="T526" s="249"/>
      <c r="U526" s="244"/>
      <c r="V526" s="244"/>
      <c r="W526" s="244"/>
      <c r="X526" s="244"/>
      <c r="Y526" s="244"/>
      <c r="Z526" s="244"/>
      <c r="AA526" s="250"/>
      <c r="AT526" s="251" t="s">
        <v>280</v>
      </c>
      <c r="AU526" s="251" t="s">
        <v>277</v>
      </c>
      <c r="AV526" s="11" t="s">
        <v>126</v>
      </c>
      <c r="AW526" s="11" t="s">
        <v>35</v>
      </c>
      <c r="AX526" s="11" t="s">
        <v>77</v>
      </c>
      <c r="AY526" s="251" t="s">
        <v>272</v>
      </c>
    </row>
    <row r="527" s="10" customFormat="1" ht="16.5" customHeight="1">
      <c r="B527" s="234"/>
      <c r="C527" s="235"/>
      <c r="D527" s="235"/>
      <c r="E527" s="236" t="s">
        <v>22</v>
      </c>
      <c r="F527" s="252" t="s">
        <v>530</v>
      </c>
      <c r="G527" s="235"/>
      <c r="H527" s="235"/>
      <c r="I527" s="235"/>
      <c r="J527" s="235"/>
      <c r="K527" s="236" t="s">
        <v>22</v>
      </c>
      <c r="L527" s="235"/>
      <c r="M527" s="235"/>
      <c r="N527" s="235"/>
      <c r="O527" s="235"/>
      <c r="P527" s="235"/>
      <c r="Q527" s="235"/>
      <c r="R527" s="239"/>
      <c r="T527" s="240"/>
      <c r="U527" s="235"/>
      <c r="V527" s="235"/>
      <c r="W527" s="235"/>
      <c r="X527" s="235"/>
      <c r="Y527" s="235"/>
      <c r="Z527" s="235"/>
      <c r="AA527" s="241"/>
      <c r="AT527" s="242" t="s">
        <v>280</v>
      </c>
      <c r="AU527" s="242" t="s">
        <v>277</v>
      </c>
      <c r="AV527" s="10" t="s">
        <v>85</v>
      </c>
      <c r="AW527" s="10" t="s">
        <v>35</v>
      </c>
      <c r="AX527" s="10" t="s">
        <v>77</v>
      </c>
      <c r="AY527" s="242" t="s">
        <v>272</v>
      </c>
    </row>
    <row r="528" s="11" customFormat="1" ht="16.5" customHeight="1">
      <c r="B528" s="243"/>
      <c r="C528" s="244"/>
      <c r="D528" s="244"/>
      <c r="E528" s="245" t="s">
        <v>22</v>
      </c>
      <c r="F528" s="246" t="s">
        <v>392</v>
      </c>
      <c r="G528" s="244"/>
      <c r="H528" s="244"/>
      <c r="I528" s="244"/>
      <c r="J528" s="244"/>
      <c r="K528" s="247">
        <v>-0.32000000000000001</v>
      </c>
      <c r="L528" s="244"/>
      <c r="M528" s="244"/>
      <c r="N528" s="244"/>
      <c r="O528" s="244"/>
      <c r="P528" s="244"/>
      <c r="Q528" s="244"/>
      <c r="R528" s="248"/>
      <c r="T528" s="249"/>
      <c r="U528" s="244"/>
      <c r="V528" s="244"/>
      <c r="W528" s="244"/>
      <c r="X528" s="244"/>
      <c r="Y528" s="244"/>
      <c r="Z528" s="244"/>
      <c r="AA528" s="250"/>
      <c r="AT528" s="251" t="s">
        <v>280</v>
      </c>
      <c r="AU528" s="251" t="s">
        <v>277</v>
      </c>
      <c r="AV528" s="11" t="s">
        <v>126</v>
      </c>
      <c r="AW528" s="11" t="s">
        <v>35</v>
      </c>
      <c r="AX528" s="11" t="s">
        <v>77</v>
      </c>
      <c r="AY528" s="251" t="s">
        <v>272</v>
      </c>
    </row>
    <row r="529" s="10" customFormat="1" ht="16.5" customHeight="1">
      <c r="B529" s="234"/>
      <c r="C529" s="235"/>
      <c r="D529" s="235"/>
      <c r="E529" s="236" t="s">
        <v>22</v>
      </c>
      <c r="F529" s="252" t="s">
        <v>531</v>
      </c>
      <c r="G529" s="235"/>
      <c r="H529" s="235"/>
      <c r="I529" s="235"/>
      <c r="J529" s="235"/>
      <c r="K529" s="236" t="s">
        <v>22</v>
      </c>
      <c r="L529" s="235"/>
      <c r="M529" s="235"/>
      <c r="N529" s="235"/>
      <c r="O529" s="235"/>
      <c r="P529" s="235"/>
      <c r="Q529" s="235"/>
      <c r="R529" s="239"/>
      <c r="T529" s="240"/>
      <c r="U529" s="235"/>
      <c r="V529" s="235"/>
      <c r="W529" s="235"/>
      <c r="X529" s="235"/>
      <c r="Y529" s="235"/>
      <c r="Z529" s="235"/>
      <c r="AA529" s="241"/>
      <c r="AT529" s="242" t="s">
        <v>280</v>
      </c>
      <c r="AU529" s="242" t="s">
        <v>277</v>
      </c>
      <c r="AV529" s="10" t="s">
        <v>85</v>
      </c>
      <c r="AW529" s="10" t="s">
        <v>35</v>
      </c>
      <c r="AX529" s="10" t="s">
        <v>77</v>
      </c>
      <c r="AY529" s="242" t="s">
        <v>272</v>
      </c>
    </row>
    <row r="530" s="11" customFormat="1" ht="16.5" customHeight="1">
      <c r="B530" s="243"/>
      <c r="C530" s="244"/>
      <c r="D530" s="244"/>
      <c r="E530" s="245" t="s">
        <v>22</v>
      </c>
      <c r="F530" s="246" t="s">
        <v>532</v>
      </c>
      <c r="G530" s="244"/>
      <c r="H530" s="244"/>
      <c r="I530" s="244"/>
      <c r="J530" s="244"/>
      <c r="K530" s="247">
        <v>1.24</v>
      </c>
      <c r="L530" s="244"/>
      <c r="M530" s="244"/>
      <c r="N530" s="244"/>
      <c r="O530" s="244"/>
      <c r="P530" s="244"/>
      <c r="Q530" s="244"/>
      <c r="R530" s="248"/>
      <c r="T530" s="249"/>
      <c r="U530" s="244"/>
      <c r="V530" s="244"/>
      <c r="W530" s="244"/>
      <c r="X530" s="244"/>
      <c r="Y530" s="244"/>
      <c r="Z530" s="244"/>
      <c r="AA530" s="250"/>
      <c r="AT530" s="251" t="s">
        <v>280</v>
      </c>
      <c r="AU530" s="251" t="s">
        <v>277</v>
      </c>
      <c r="AV530" s="11" t="s">
        <v>126</v>
      </c>
      <c r="AW530" s="11" t="s">
        <v>35</v>
      </c>
      <c r="AX530" s="11" t="s">
        <v>77</v>
      </c>
      <c r="AY530" s="251" t="s">
        <v>272</v>
      </c>
    </row>
    <row r="531" s="12" customFormat="1" ht="16.5" customHeight="1">
      <c r="B531" s="253"/>
      <c r="C531" s="254"/>
      <c r="D531" s="254"/>
      <c r="E531" s="255" t="s">
        <v>22</v>
      </c>
      <c r="F531" s="256" t="s">
        <v>284</v>
      </c>
      <c r="G531" s="254"/>
      <c r="H531" s="254"/>
      <c r="I531" s="254"/>
      <c r="J531" s="254"/>
      <c r="K531" s="257">
        <v>12.960000000000001</v>
      </c>
      <c r="L531" s="254"/>
      <c r="M531" s="254"/>
      <c r="N531" s="254"/>
      <c r="O531" s="254"/>
      <c r="P531" s="254"/>
      <c r="Q531" s="254"/>
      <c r="R531" s="258"/>
      <c r="T531" s="259"/>
      <c r="U531" s="254"/>
      <c r="V531" s="254"/>
      <c r="W531" s="254"/>
      <c r="X531" s="254"/>
      <c r="Y531" s="254"/>
      <c r="Z531" s="254"/>
      <c r="AA531" s="260"/>
      <c r="AT531" s="261" t="s">
        <v>280</v>
      </c>
      <c r="AU531" s="261" t="s">
        <v>277</v>
      </c>
      <c r="AV531" s="12" t="s">
        <v>277</v>
      </c>
      <c r="AW531" s="12" t="s">
        <v>35</v>
      </c>
      <c r="AX531" s="12" t="s">
        <v>77</v>
      </c>
      <c r="AY531" s="261" t="s">
        <v>272</v>
      </c>
    </row>
    <row r="532" s="13" customFormat="1" ht="16.5" customHeight="1">
      <c r="B532" s="262"/>
      <c r="C532" s="263"/>
      <c r="D532" s="263"/>
      <c r="E532" s="264" t="s">
        <v>160</v>
      </c>
      <c r="F532" s="265" t="s">
        <v>285</v>
      </c>
      <c r="G532" s="263"/>
      <c r="H532" s="263"/>
      <c r="I532" s="263"/>
      <c r="J532" s="263"/>
      <c r="K532" s="266">
        <v>12.960000000000001</v>
      </c>
      <c r="L532" s="263"/>
      <c r="M532" s="263"/>
      <c r="N532" s="263"/>
      <c r="O532" s="263"/>
      <c r="P532" s="263"/>
      <c r="Q532" s="263"/>
      <c r="R532" s="267"/>
      <c r="T532" s="268"/>
      <c r="U532" s="263"/>
      <c r="V532" s="263"/>
      <c r="W532" s="263"/>
      <c r="X532" s="263"/>
      <c r="Y532" s="263"/>
      <c r="Z532" s="263"/>
      <c r="AA532" s="269"/>
      <c r="AT532" s="270" t="s">
        <v>280</v>
      </c>
      <c r="AU532" s="270" t="s">
        <v>277</v>
      </c>
      <c r="AV532" s="13" t="s">
        <v>276</v>
      </c>
      <c r="AW532" s="13" t="s">
        <v>35</v>
      </c>
      <c r="AX532" s="13" t="s">
        <v>85</v>
      </c>
      <c r="AY532" s="270" t="s">
        <v>272</v>
      </c>
    </row>
    <row r="533" s="1" customFormat="1" ht="25.5" customHeight="1">
      <c r="B533" s="48"/>
      <c r="C533" s="223" t="s">
        <v>533</v>
      </c>
      <c r="D533" s="223" t="s">
        <v>273</v>
      </c>
      <c r="E533" s="224" t="s">
        <v>534</v>
      </c>
      <c r="F533" s="225" t="s">
        <v>535</v>
      </c>
      <c r="G533" s="225"/>
      <c r="H533" s="225"/>
      <c r="I533" s="225"/>
      <c r="J533" s="226" t="s">
        <v>334</v>
      </c>
      <c r="K533" s="227">
        <v>12.960000000000001</v>
      </c>
      <c r="L533" s="228">
        <v>0</v>
      </c>
      <c r="M533" s="229"/>
      <c r="N533" s="230">
        <f>ROUND(L533*K533,2)</f>
        <v>0</v>
      </c>
      <c r="O533" s="230"/>
      <c r="P533" s="230"/>
      <c r="Q533" s="230"/>
      <c r="R533" s="50"/>
      <c r="T533" s="231" t="s">
        <v>22</v>
      </c>
      <c r="U533" s="58" t="s">
        <v>42</v>
      </c>
      <c r="V533" s="49"/>
      <c r="W533" s="232">
        <f>V533*K533</f>
        <v>0</v>
      </c>
      <c r="X533" s="232">
        <v>0.0030000000000000001</v>
      </c>
      <c r="Y533" s="232">
        <f>X533*K533</f>
        <v>0.038880000000000005</v>
      </c>
      <c r="Z533" s="232">
        <v>0</v>
      </c>
      <c r="AA533" s="233">
        <f>Z533*K533</f>
        <v>0</v>
      </c>
      <c r="AR533" s="24" t="s">
        <v>276</v>
      </c>
      <c r="AT533" s="24" t="s">
        <v>273</v>
      </c>
      <c r="AU533" s="24" t="s">
        <v>277</v>
      </c>
      <c r="AY533" s="24" t="s">
        <v>272</v>
      </c>
      <c r="BE533" s="144">
        <f>IF(U533="základní",N533,0)</f>
        <v>0</v>
      </c>
      <c r="BF533" s="144">
        <f>IF(U533="snížená",N533,0)</f>
        <v>0</v>
      </c>
      <c r="BG533" s="144">
        <f>IF(U533="zákl. přenesená",N533,0)</f>
        <v>0</v>
      </c>
      <c r="BH533" s="144">
        <f>IF(U533="sníž. přenesená",N533,0)</f>
        <v>0</v>
      </c>
      <c r="BI533" s="144">
        <f>IF(U533="nulová",N533,0)</f>
        <v>0</v>
      </c>
      <c r="BJ533" s="24" t="s">
        <v>85</v>
      </c>
      <c r="BK533" s="144">
        <f>ROUND(L533*K533,2)</f>
        <v>0</v>
      </c>
      <c r="BL533" s="24" t="s">
        <v>276</v>
      </c>
      <c r="BM533" s="24" t="s">
        <v>536</v>
      </c>
    </row>
    <row r="534" s="10" customFormat="1" ht="16.5" customHeight="1">
      <c r="B534" s="234"/>
      <c r="C534" s="235"/>
      <c r="D534" s="235"/>
      <c r="E534" s="236" t="s">
        <v>22</v>
      </c>
      <c r="F534" s="237" t="s">
        <v>518</v>
      </c>
      <c r="G534" s="238"/>
      <c r="H534" s="238"/>
      <c r="I534" s="238"/>
      <c r="J534" s="235"/>
      <c r="K534" s="236" t="s">
        <v>22</v>
      </c>
      <c r="L534" s="235"/>
      <c r="M534" s="235"/>
      <c r="N534" s="235"/>
      <c r="O534" s="235"/>
      <c r="P534" s="235"/>
      <c r="Q534" s="235"/>
      <c r="R534" s="239"/>
      <c r="T534" s="240"/>
      <c r="U534" s="235"/>
      <c r="V534" s="235"/>
      <c r="W534" s="235"/>
      <c r="X534" s="235"/>
      <c r="Y534" s="235"/>
      <c r="Z534" s="235"/>
      <c r="AA534" s="241"/>
      <c r="AT534" s="242" t="s">
        <v>280</v>
      </c>
      <c r="AU534" s="242" t="s">
        <v>277</v>
      </c>
      <c r="AV534" s="10" t="s">
        <v>85</v>
      </c>
      <c r="AW534" s="10" t="s">
        <v>35</v>
      </c>
      <c r="AX534" s="10" t="s">
        <v>77</v>
      </c>
      <c r="AY534" s="242" t="s">
        <v>272</v>
      </c>
    </row>
    <row r="535" s="11" customFormat="1" ht="16.5" customHeight="1">
      <c r="B535" s="243"/>
      <c r="C535" s="244"/>
      <c r="D535" s="244"/>
      <c r="E535" s="245" t="s">
        <v>22</v>
      </c>
      <c r="F535" s="246" t="s">
        <v>22</v>
      </c>
      <c r="G535" s="244"/>
      <c r="H535" s="244"/>
      <c r="I535" s="244"/>
      <c r="J535" s="244"/>
      <c r="K535" s="247">
        <v>0</v>
      </c>
      <c r="L535" s="244"/>
      <c r="M535" s="244"/>
      <c r="N535" s="244"/>
      <c r="O535" s="244"/>
      <c r="P535" s="244"/>
      <c r="Q535" s="244"/>
      <c r="R535" s="248"/>
      <c r="T535" s="249"/>
      <c r="U535" s="244"/>
      <c r="V535" s="244"/>
      <c r="W535" s="244"/>
      <c r="X535" s="244"/>
      <c r="Y535" s="244"/>
      <c r="Z535" s="244"/>
      <c r="AA535" s="250"/>
      <c r="AT535" s="251" t="s">
        <v>280</v>
      </c>
      <c r="AU535" s="251" t="s">
        <v>277</v>
      </c>
      <c r="AV535" s="11" t="s">
        <v>126</v>
      </c>
      <c r="AW535" s="11" t="s">
        <v>6</v>
      </c>
      <c r="AX535" s="11" t="s">
        <v>77</v>
      </c>
      <c r="AY535" s="251" t="s">
        <v>272</v>
      </c>
    </row>
    <row r="536" s="10" customFormat="1" ht="16.5" customHeight="1">
      <c r="B536" s="234"/>
      <c r="C536" s="235"/>
      <c r="D536" s="235"/>
      <c r="E536" s="236" t="s">
        <v>22</v>
      </c>
      <c r="F536" s="252" t="s">
        <v>517</v>
      </c>
      <c r="G536" s="235"/>
      <c r="H536" s="235"/>
      <c r="I536" s="235"/>
      <c r="J536" s="235"/>
      <c r="K536" s="236" t="s">
        <v>22</v>
      </c>
      <c r="L536" s="235"/>
      <c r="M536" s="235"/>
      <c r="N536" s="235"/>
      <c r="O536" s="235"/>
      <c r="P536" s="235"/>
      <c r="Q536" s="235"/>
      <c r="R536" s="239"/>
      <c r="T536" s="240"/>
      <c r="U536" s="235"/>
      <c r="V536" s="235"/>
      <c r="W536" s="235"/>
      <c r="X536" s="235"/>
      <c r="Y536" s="235"/>
      <c r="Z536" s="235"/>
      <c r="AA536" s="241"/>
      <c r="AT536" s="242" t="s">
        <v>280</v>
      </c>
      <c r="AU536" s="242" t="s">
        <v>277</v>
      </c>
      <c r="AV536" s="10" t="s">
        <v>85</v>
      </c>
      <c r="AW536" s="10" t="s">
        <v>35</v>
      </c>
      <c r="AX536" s="10" t="s">
        <v>77</v>
      </c>
      <c r="AY536" s="242" t="s">
        <v>272</v>
      </c>
    </row>
    <row r="537" s="11" customFormat="1" ht="16.5" customHeight="1">
      <c r="B537" s="243"/>
      <c r="C537" s="244"/>
      <c r="D537" s="244"/>
      <c r="E537" s="245" t="s">
        <v>22</v>
      </c>
      <c r="F537" s="246" t="s">
        <v>160</v>
      </c>
      <c r="G537" s="244"/>
      <c r="H537" s="244"/>
      <c r="I537" s="244"/>
      <c r="J537" s="244"/>
      <c r="K537" s="247">
        <v>12.960000000000001</v>
      </c>
      <c r="L537" s="244"/>
      <c r="M537" s="244"/>
      <c r="N537" s="244"/>
      <c r="O537" s="244"/>
      <c r="P537" s="244"/>
      <c r="Q537" s="244"/>
      <c r="R537" s="248"/>
      <c r="T537" s="249"/>
      <c r="U537" s="244"/>
      <c r="V537" s="244"/>
      <c r="W537" s="244"/>
      <c r="X537" s="244"/>
      <c r="Y537" s="244"/>
      <c r="Z537" s="244"/>
      <c r="AA537" s="250"/>
      <c r="AT537" s="251" t="s">
        <v>280</v>
      </c>
      <c r="AU537" s="251" t="s">
        <v>277</v>
      </c>
      <c r="AV537" s="11" t="s">
        <v>126</v>
      </c>
      <c r="AW537" s="11" t="s">
        <v>35</v>
      </c>
      <c r="AX537" s="11" t="s">
        <v>77</v>
      </c>
      <c r="AY537" s="251" t="s">
        <v>272</v>
      </c>
    </row>
    <row r="538" s="12" customFormat="1" ht="16.5" customHeight="1">
      <c r="B538" s="253"/>
      <c r="C538" s="254"/>
      <c r="D538" s="254"/>
      <c r="E538" s="255" t="s">
        <v>22</v>
      </c>
      <c r="F538" s="256" t="s">
        <v>284</v>
      </c>
      <c r="G538" s="254"/>
      <c r="H538" s="254"/>
      <c r="I538" s="254"/>
      <c r="J538" s="254"/>
      <c r="K538" s="257">
        <v>12.960000000000001</v>
      </c>
      <c r="L538" s="254"/>
      <c r="M538" s="254"/>
      <c r="N538" s="254"/>
      <c r="O538" s="254"/>
      <c r="P538" s="254"/>
      <c r="Q538" s="254"/>
      <c r="R538" s="258"/>
      <c r="T538" s="259"/>
      <c r="U538" s="254"/>
      <c r="V538" s="254"/>
      <c r="W538" s="254"/>
      <c r="X538" s="254"/>
      <c r="Y538" s="254"/>
      <c r="Z538" s="254"/>
      <c r="AA538" s="260"/>
      <c r="AT538" s="261" t="s">
        <v>280</v>
      </c>
      <c r="AU538" s="261" t="s">
        <v>277</v>
      </c>
      <c r="AV538" s="12" t="s">
        <v>277</v>
      </c>
      <c r="AW538" s="12" t="s">
        <v>35</v>
      </c>
      <c r="AX538" s="12" t="s">
        <v>77</v>
      </c>
      <c r="AY538" s="261" t="s">
        <v>272</v>
      </c>
    </row>
    <row r="539" s="13" customFormat="1" ht="16.5" customHeight="1">
      <c r="B539" s="262"/>
      <c r="C539" s="263"/>
      <c r="D539" s="263"/>
      <c r="E539" s="264" t="s">
        <v>162</v>
      </c>
      <c r="F539" s="265" t="s">
        <v>285</v>
      </c>
      <c r="G539" s="263"/>
      <c r="H539" s="263"/>
      <c r="I539" s="263"/>
      <c r="J539" s="263"/>
      <c r="K539" s="266">
        <v>12.960000000000001</v>
      </c>
      <c r="L539" s="263"/>
      <c r="M539" s="263"/>
      <c r="N539" s="263"/>
      <c r="O539" s="263"/>
      <c r="P539" s="263"/>
      <c r="Q539" s="263"/>
      <c r="R539" s="267"/>
      <c r="T539" s="268"/>
      <c r="U539" s="263"/>
      <c r="V539" s="263"/>
      <c r="W539" s="263"/>
      <c r="X539" s="263"/>
      <c r="Y539" s="263"/>
      <c r="Z539" s="263"/>
      <c r="AA539" s="269"/>
      <c r="AT539" s="270" t="s">
        <v>280</v>
      </c>
      <c r="AU539" s="270" t="s">
        <v>277</v>
      </c>
      <c r="AV539" s="13" t="s">
        <v>276</v>
      </c>
      <c r="AW539" s="13" t="s">
        <v>35</v>
      </c>
      <c r="AX539" s="13" t="s">
        <v>85</v>
      </c>
      <c r="AY539" s="270" t="s">
        <v>272</v>
      </c>
    </row>
    <row r="540" s="1" customFormat="1" ht="38.25" customHeight="1">
      <c r="B540" s="48"/>
      <c r="C540" s="223" t="s">
        <v>537</v>
      </c>
      <c r="D540" s="223" t="s">
        <v>273</v>
      </c>
      <c r="E540" s="224" t="s">
        <v>538</v>
      </c>
      <c r="F540" s="225" t="s">
        <v>539</v>
      </c>
      <c r="G540" s="225"/>
      <c r="H540" s="225"/>
      <c r="I540" s="225"/>
      <c r="J540" s="226" t="s">
        <v>334</v>
      </c>
      <c r="K540" s="227">
        <v>2.5</v>
      </c>
      <c r="L540" s="228">
        <v>0</v>
      </c>
      <c r="M540" s="229"/>
      <c r="N540" s="230">
        <f>ROUND(L540*K540,2)</f>
        <v>0</v>
      </c>
      <c r="O540" s="230"/>
      <c r="P540" s="230"/>
      <c r="Q540" s="230"/>
      <c r="R540" s="50"/>
      <c r="T540" s="231" t="s">
        <v>22</v>
      </c>
      <c r="U540" s="58" t="s">
        <v>42</v>
      </c>
      <c r="V540" s="49"/>
      <c r="W540" s="232">
        <f>V540*K540</f>
        <v>0</v>
      </c>
      <c r="X540" s="232">
        <v>0.00012</v>
      </c>
      <c r="Y540" s="232">
        <f>X540*K540</f>
        <v>0.00030000000000000003</v>
      </c>
      <c r="Z540" s="232">
        <v>0</v>
      </c>
      <c r="AA540" s="233">
        <f>Z540*K540</f>
        <v>0</v>
      </c>
      <c r="AR540" s="24" t="s">
        <v>276</v>
      </c>
      <c r="AT540" s="24" t="s">
        <v>273</v>
      </c>
      <c r="AU540" s="24" t="s">
        <v>277</v>
      </c>
      <c r="AY540" s="24" t="s">
        <v>272</v>
      </c>
      <c r="BE540" s="144">
        <f>IF(U540="základní",N540,0)</f>
        <v>0</v>
      </c>
      <c r="BF540" s="144">
        <f>IF(U540="snížená",N540,0)</f>
        <v>0</v>
      </c>
      <c r="BG540" s="144">
        <f>IF(U540="zákl. přenesená",N540,0)</f>
        <v>0</v>
      </c>
      <c r="BH540" s="144">
        <f>IF(U540="sníž. přenesená",N540,0)</f>
        <v>0</v>
      </c>
      <c r="BI540" s="144">
        <f>IF(U540="nulová",N540,0)</f>
        <v>0</v>
      </c>
      <c r="BJ540" s="24" t="s">
        <v>85</v>
      </c>
      <c r="BK540" s="144">
        <f>ROUND(L540*K540,2)</f>
        <v>0</v>
      </c>
      <c r="BL540" s="24" t="s">
        <v>276</v>
      </c>
      <c r="BM540" s="24" t="s">
        <v>540</v>
      </c>
    </row>
    <row r="541" s="10" customFormat="1" ht="16.5" customHeight="1">
      <c r="B541" s="234"/>
      <c r="C541" s="235"/>
      <c r="D541" s="235"/>
      <c r="E541" s="236" t="s">
        <v>22</v>
      </c>
      <c r="F541" s="237" t="s">
        <v>541</v>
      </c>
      <c r="G541" s="238"/>
      <c r="H541" s="238"/>
      <c r="I541" s="238"/>
      <c r="J541" s="235"/>
      <c r="K541" s="236" t="s">
        <v>22</v>
      </c>
      <c r="L541" s="235"/>
      <c r="M541" s="235"/>
      <c r="N541" s="235"/>
      <c r="O541" s="235"/>
      <c r="P541" s="235"/>
      <c r="Q541" s="235"/>
      <c r="R541" s="239"/>
      <c r="T541" s="240"/>
      <c r="U541" s="235"/>
      <c r="V541" s="235"/>
      <c r="W541" s="235"/>
      <c r="X541" s="235"/>
      <c r="Y541" s="235"/>
      <c r="Z541" s="235"/>
      <c r="AA541" s="241"/>
      <c r="AT541" s="242" t="s">
        <v>280</v>
      </c>
      <c r="AU541" s="242" t="s">
        <v>277</v>
      </c>
      <c r="AV541" s="10" t="s">
        <v>85</v>
      </c>
      <c r="AW541" s="10" t="s">
        <v>35</v>
      </c>
      <c r="AX541" s="10" t="s">
        <v>77</v>
      </c>
      <c r="AY541" s="242" t="s">
        <v>272</v>
      </c>
    </row>
    <row r="542" s="11" customFormat="1" ht="16.5" customHeight="1">
      <c r="B542" s="243"/>
      <c r="C542" s="244"/>
      <c r="D542" s="244"/>
      <c r="E542" s="245" t="s">
        <v>22</v>
      </c>
      <c r="F542" s="246" t="s">
        <v>22</v>
      </c>
      <c r="G542" s="244"/>
      <c r="H542" s="244"/>
      <c r="I542" s="244"/>
      <c r="J542" s="244"/>
      <c r="K542" s="247">
        <v>0</v>
      </c>
      <c r="L542" s="244"/>
      <c r="M542" s="244"/>
      <c r="N542" s="244"/>
      <c r="O542" s="244"/>
      <c r="P542" s="244"/>
      <c r="Q542" s="244"/>
      <c r="R542" s="248"/>
      <c r="T542" s="249"/>
      <c r="U542" s="244"/>
      <c r="V542" s="244"/>
      <c r="W542" s="244"/>
      <c r="X542" s="244"/>
      <c r="Y542" s="244"/>
      <c r="Z542" s="244"/>
      <c r="AA542" s="250"/>
      <c r="AT542" s="251" t="s">
        <v>280</v>
      </c>
      <c r="AU542" s="251" t="s">
        <v>277</v>
      </c>
      <c r="AV542" s="11" t="s">
        <v>126</v>
      </c>
      <c r="AW542" s="11" t="s">
        <v>6</v>
      </c>
      <c r="AX542" s="11" t="s">
        <v>77</v>
      </c>
      <c r="AY542" s="251" t="s">
        <v>272</v>
      </c>
    </row>
    <row r="543" s="10" customFormat="1" ht="16.5" customHeight="1">
      <c r="B543" s="234"/>
      <c r="C543" s="235"/>
      <c r="D543" s="235"/>
      <c r="E543" s="236" t="s">
        <v>22</v>
      </c>
      <c r="F543" s="252" t="s">
        <v>281</v>
      </c>
      <c r="G543" s="235"/>
      <c r="H543" s="235"/>
      <c r="I543" s="235"/>
      <c r="J543" s="235"/>
      <c r="K543" s="236" t="s">
        <v>22</v>
      </c>
      <c r="L543" s="235"/>
      <c r="M543" s="235"/>
      <c r="N543" s="235"/>
      <c r="O543" s="235"/>
      <c r="P543" s="235"/>
      <c r="Q543" s="235"/>
      <c r="R543" s="239"/>
      <c r="T543" s="240"/>
      <c r="U543" s="235"/>
      <c r="V543" s="235"/>
      <c r="W543" s="235"/>
      <c r="X543" s="235"/>
      <c r="Y543" s="235"/>
      <c r="Z543" s="235"/>
      <c r="AA543" s="241"/>
      <c r="AT543" s="242" t="s">
        <v>280</v>
      </c>
      <c r="AU543" s="242" t="s">
        <v>277</v>
      </c>
      <c r="AV543" s="10" t="s">
        <v>85</v>
      </c>
      <c r="AW543" s="10" t="s">
        <v>35</v>
      </c>
      <c r="AX543" s="10" t="s">
        <v>77</v>
      </c>
      <c r="AY543" s="242" t="s">
        <v>272</v>
      </c>
    </row>
    <row r="544" s="10" customFormat="1" ht="16.5" customHeight="1">
      <c r="B544" s="234"/>
      <c r="C544" s="235"/>
      <c r="D544" s="235"/>
      <c r="E544" s="236" t="s">
        <v>22</v>
      </c>
      <c r="F544" s="252" t="s">
        <v>527</v>
      </c>
      <c r="G544" s="235"/>
      <c r="H544" s="235"/>
      <c r="I544" s="235"/>
      <c r="J544" s="235"/>
      <c r="K544" s="236" t="s">
        <v>22</v>
      </c>
      <c r="L544" s="235"/>
      <c r="M544" s="235"/>
      <c r="N544" s="235"/>
      <c r="O544" s="235"/>
      <c r="P544" s="235"/>
      <c r="Q544" s="235"/>
      <c r="R544" s="239"/>
      <c r="T544" s="240"/>
      <c r="U544" s="235"/>
      <c r="V544" s="235"/>
      <c r="W544" s="235"/>
      <c r="X544" s="235"/>
      <c r="Y544" s="235"/>
      <c r="Z544" s="235"/>
      <c r="AA544" s="241"/>
      <c r="AT544" s="242" t="s">
        <v>280</v>
      </c>
      <c r="AU544" s="242" t="s">
        <v>277</v>
      </c>
      <c r="AV544" s="10" t="s">
        <v>85</v>
      </c>
      <c r="AW544" s="10" t="s">
        <v>35</v>
      </c>
      <c r="AX544" s="10" t="s">
        <v>77</v>
      </c>
      <c r="AY544" s="242" t="s">
        <v>272</v>
      </c>
    </row>
    <row r="545" s="11" customFormat="1" ht="16.5" customHeight="1">
      <c r="B545" s="243"/>
      <c r="C545" s="244"/>
      <c r="D545" s="244"/>
      <c r="E545" s="245" t="s">
        <v>22</v>
      </c>
      <c r="F545" s="246" t="s">
        <v>542</v>
      </c>
      <c r="G545" s="244"/>
      <c r="H545" s="244"/>
      <c r="I545" s="244"/>
      <c r="J545" s="244"/>
      <c r="K545" s="247">
        <v>2.5</v>
      </c>
      <c r="L545" s="244"/>
      <c r="M545" s="244"/>
      <c r="N545" s="244"/>
      <c r="O545" s="244"/>
      <c r="P545" s="244"/>
      <c r="Q545" s="244"/>
      <c r="R545" s="248"/>
      <c r="T545" s="249"/>
      <c r="U545" s="244"/>
      <c r="V545" s="244"/>
      <c r="W545" s="244"/>
      <c r="X545" s="244"/>
      <c r="Y545" s="244"/>
      <c r="Z545" s="244"/>
      <c r="AA545" s="250"/>
      <c r="AT545" s="251" t="s">
        <v>280</v>
      </c>
      <c r="AU545" s="251" t="s">
        <v>277</v>
      </c>
      <c r="AV545" s="11" t="s">
        <v>126</v>
      </c>
      <c r="AW545" s="11" t="s">
        <v>35</v>
      </c>
      <c r="AX545" s="11" t="s">
        <v>77</v>
      </c>
      <c r="AY545" s="251" t="s">
        <v>272</v>
      </c>
    </row>
    <row r="546" s="12" customFormat="1" ht="16.5" customHeight="1">
      <c r="B546" s="253"/>
      <c r="C546" s="254"/>
      <c r="D546" s="254"/>
      <c r="E546" s="255" t="s">
        <v>22</v>
      </c>
      <c r="F546" s="256" t="s">
        <v>284</v>
      </c>
      <c r="G546" s="254"/>
      <c r="H546" s="254"/>
      <c r="I546" s="254"/>
      <c r="J546" s="254"/>
      <c r="K546" s="257">
        <v>2.5</v>
      </c>
      <c r="L546" s="254"/>
      <c r="M546" s="254"/>
      <c r="N546" s="254"/>
      <c r="O546" s="254"/>
      <c r="P546" s="254"/>
      <c r="Q546" s="254"/>
      <c r="R546" s="258"/>
      <c r="T546" s="259"/>
      <c r="U546" s="254"/>
      <c r="V546" s="254"/>
      <c r="W546" s="254"/>
      <c r="X546" s="254"/>
      <c r="Y546" s="254"/>
      <c r="Z546" s="254"/>
      <c r="AA546" s="260"/>
      <c r="AT546" s="261" t="s">
        <v>280</v>
      </c>
      <c r="AU546" s="261" t="s">
        <v>277</v>
      </c>
      <c r="AV546" s="12" t="s">
        <v>277</v>
      </c>
      <c r="AW546" s="12" t="s">
        <v>35</v>
      </c>
      <c r="AX546" s="12" t="s">
        <v>77</v>
      </c>
      <c r="AY546" s="261" t="s">
        <v>272</v>
      </c>
    </row>
    <row r="547" s="13" customFormat="1" ht="16.5" customHeight="1">
      <c r="B547" s="262"/>
      <c r="C547" s="263"/>
      <c r="D547" s="263"/>
      <c r="E547" s="264" t="s">
        <v>22</v>
      </c>
      <c r="F547" s="265" t="s">
        <v>285</v>
      </c>
      <c r="G547" s="263"/>
      <c r="H547" s="263"/>
      <c r="I547" s="263"/>
      <c r="J547" s="263"/>
      <c r="K547" s="266">
        <v>2.5</v>
      </c>
      <c r="L547" s="263"/>
      <c r="M547" s="263"/>
      <c r="N547" s="263"/>
      <c r="O547" s="263"/>
      <c r="P547" s="263"/>
      <c r="Q547" s="263"/>
      <c r="R547" s="267"/>
      <c r="T547" s="268"/>
      <c r="U547" s="263"/>
      <c r="V547" s="263"/>
      <c r="W547" s="263"/>
      <c r="X547" s="263"/>
      <c r="Y547" s="263"/>
      <c r="Z547" s="263"/>
      <c r="AA547" s="269"/>
      <c r="AT547" s="270" t="s">
        <v>280</v>
      </c>
      <c r="AU547" s="270" t="s">
        <v>277</v>
      </c>
      <c r="AV547" s="13" t="s">
        <v>276</v>
      </c>
      <c r="AW547" s="13" t="s">
        <v>35</v>
      </c>
      <c r="AX547" s="13" t="s">
        <v>85</v>
      </c>
      <c r="AY547" s="270" t="s">
        <v>272</v>
      </c>
    </row>
    <row r="548" s="1" customFormat="1" ht="51" customHeight="1">
      <c r="B548" s="48"/>
      <c r="C548" s="223" t="s">
        <v>543</v>
      </c>
      <c r="D548" s="223" t="s">
        <v>273</v>
      </c>
      <c r="E548" s="224" t="s">
        <v>544</v>
      </c>
      <c r="F548" s="225" t="s">
        <v>545</v>
      </c>
      <c r="G548" s="225"/>
      <c r="H548" s="225"/>
      <c r="I548" s="225"/>
      <c r="J548" s="226" t="s">
        <v>546</v>
      </c>
      <c r="K548" s="227">
        <v>7.4000000000000004</v>
      </c>
      <c r="L548" s="228">
        <v>0</v>
      </c>
      <c r="M548" s="229"/>
      <c r="N548" s="230">
        <f>ROUND(L548*K548,2)</f>
        <v>0</v>
      </c>
      <c r="O548" s="230"/>
      <c r="P548" s="230"/>
      <c r="Q548" s="230"/>
      <c r="R548" s="50"/>
      <c r="T548" s="231" t="s">
        <v>22</v>
      </c>
      <c r="U548" s="58" t="s">
        <v>42</v>
      </c>
      <c r="V548" s="49"/>
      <c r="W548" s="232">
        <f>V548*K548</f>
        <v>0</v>
      </c>
      <c r="X548" s="232">
        <v>0</v>
      </c>
      <c r="Y548" s="232">
        <f>X548*K548</f>
        <v>0</v>
      </c>
      <c r="Z548" s="232">
        <v>0</v>
      </c>
      <c r="AA548" s="233">
        <f>Z548*K548</f>
        <v>0</v>
      </c>
      <c r="AR548" s="24" t="s">
        <v>276</v>
      </c>
      <c r="AT548" s="24" t="s">
        <v>273</v>
      </c>
      <c r="AU548" s="24" t="s">
        <v>277</v>
      </c>
      <c r="AY548" s="24" t="s">
        <v>272</v>
      </c>
      <c r="BE548" s="144">
        <f>IF(U548="základní",N548,0)</f>
        <v>0</v>
      </c>
      <c r="BF548" s="144">
        <f>IF(U548="snížená",N548,0)</f>
        <v>0</v>
      </c>
      <c r="BG548" s="144">
        <f>IF(U548="zákl. přenesená",N548,0)</f>
        <v>0</v>
      </c>
      <c r="BH548" s="144">
        <f>IF(U548="sníž. přenesená",N548,0)</f>
        <v>0</v>
      </c>
      <c r="BI548" s="144">
        <f>IF(U548="nulová",N548,0)</f>
        <v>0</v>
      </c>
      <c r="BJ548" s="24" t="s">
        <v>85</v>
      </c>
      <c r="BK548" s="144">
        <f>ROUND(L548*K548,2)</f>
        <v>0</v>
      </c>
      <c r="BL548" s="24" t="s">
        <v>276</v>
      </c>
      <c r="BM548" s="24" t="s">
        <v>547</v>
      </c>
    </row>
    <row r="549" s="10" customFormat="1" ht="16.5" customHeight="1">
      <c r="B549" s="234"/>
      <c r="C549" s="235"/>
      <c r="D549" s="235"/>
      <c r="E549" s="236" t="s">
        <v>22</v>
      </c>
      <c r="F549" s="237" t="s">
        <v>541</v>
      </c>
      <c r="G549" s="238"/>
      <c r="H549" s="238"/>
      <c r="I549" s="238"/>
      <c r="J549" s="235"/>
      <c r="K549" s="236" t="s">
        <v>22</v>
      </c>
      <c r="L549" s="235"/>
      <c r="M549" s="235"/>
      <c r="N549" s="235"/>
      <c r="O549" s="235"/>
      <c r="P549" s="235"/>
      <c r="Q549" s="235"/>
      <c r="R549" s="239"/>
      <c r="T549" s="240"/>
      <c r="U549" s="235"/>
      <c r="V549" s="235"/>
      <c r="W549" s="235"/>
      <c r="X549" s="235"/>
      <c r="Y549" s="235"/>
      <c r="Z549" s="235"/>
      <c r="AA549" s="241"/>
      <c r="AT549" s="242" t="s">
        <v>280</v>
      </c>
      <c r="AU549" s="242" t="s">
        <v>277</v>
      </c>
      <c r="AV549" s="10" t="s">
        <v>85</v>
      </c>
      <c r="AW549" s="10" t="s">
        <v>35</v>
      </c>
      <c r="AX549" s="10" t="s">
        <v>77</v>
      </c>
      <c r="AY549" s="242" t="s">
        <v>272</v>
      </c>
    </row>
    <row r="550" s="11" customFormat="1" ht="16.5" customHeight="1">
      <c r="B550" s="243"/>
      <c r="C550" s="244"/>
      <c r="D550" s="244"/>
      <c r="E550" s="245" t="s">
        <v>22</v>
      </c>
      <c r="F550" s="246" t="s">
        <v>22</v>
      </c>
      <c r="G550" s="244"/>
      <c r="H550" s="244"/>
      <c r="I550" s="244"/>
      <c r="J550" s="244"/>
      <c r="K550" s="247">
        <v>0</v>
      </c>
      <c r="L550" s="244"/>
      <c r="M550" s="244"/>
      <c r="N550" s="244"/>
      <c r="O550" s="244"/>
      <c r="P550" s="244"/>
      <c r="Q550" s="244"/>
      <c r="R550" s="248"/>
      <c r="T550" s="249"/>
      <c r="U550" s="244"/>
      <c r="V550" s="244"/>
      <c r="W550" s="244"/>
      <c r="X550" s="244"/>
      <c r="Y550" s="244"/>
      <c r="Z550" s="244"/>
      <c r="AA550" s="250"/>
      <c r="AT550" s="251" t="s">
        <v>280</v>
      </c>
      <c r="AU550" s="251" t="s">
        <v>277</v>
      </c>
      <c r="AV550" s="11" t="s">
        <v>126</v>
      </c>
      <c r="AW550" s="11" t="s">
        <v>6</v>
      </c>
      <c r="AX550" s="11" t="s">
        <v>77</v>
      </c>
      <c r="AY550" s="251" t="s">
        <v>272</v>
      </c>
    </row>
    <row r="551" s="10" customFormat="1" ht="16.5" customHeight="1">
      <c r="B551" s="234"/>
      <c r="C551" s="235"/>
      <c r="D551" s="235"/>
      <c r="E551" s="236" t="s">
        <v>22</v>
      </c>
      <c r="F551" s="252" t="s">
        <v>281</v>
      </c>
      <c r="G551" s="235"/>
      <c r="H551" s="235"/>
      <c r="I551" s="235"/>
      <c r="J551" s="235"/>
      <c r="K551" s="236" t="s">
        <v>22</v>
      </c>
      <c r="L551" s="235"/>
      <c r="M551" s="235"/>
      <c r="N551" s="235"/>
      <c r="O551" s="235"/>
      <c r="P551" s="235"/>
      <c r="Q551" s="235"/>
      <c r="R551" s="239"/>
      <c r="T551" s="240"/>
      <c r="U551" s="235"/>
      <c r="V551" s="235"/>
      <c r="W551" s="235"/>
      <c r="X551" s="235"/>
      <c r="Y551" s="235"/>
      <c r="Z551" s="235"/>
      <c r="AA551" s="241"/>
      <c r="AT551" s="242" t="s">
        <v>280</v>
      </c>
      <c r="AU551" s="242" t="s">
        <v>277</v>
      </c>
      <c r="AV551" s="10" t="s">
        <v>85</v>
      </c>
      <c r="AW551" s="10" t="s">
        <v>35</v>
      </c>
      <c r="AX551" s="10" t="s">
        <v>77</v>
      </c>
      <c r="AY551" s="242" t="s">
        <v>272</v>
      </c>
    </row>
    <row r="552" s="10" customFormat="1" ht="16.5" customHeight="1">
      <c r="B552" s="234"/>
      <c r="C552" s="235"/>
      <c r="D552" s="235"/>
      <c r="E552" s="236" t="s">
        <v>22</v>
      </c>
      <c r="F552" s="252" t="s">
        <v>529</v>
      </c>
      <c r="G552" s="235"/>
      <c r="H552" s="235"/>
      <c r="I552" s="235"/>
      <c r="J552" s="235"/>
      <c r="K552" s="236" t="s">
        <v>22</v>
      </c>
      <c r="L552" s="235"/>
      <c r="M552" s="235"/>
      <c r="N552" s="235"/>
      <c r="O552" s="235"/>
      <c r="P552" s="235"/>
      <c r="Q552" s="235"/>
      <c r="R552" s="239"/>
      <c r="T552" s="240"/>
      <c r="U552" s="235"/>
      <c r="V552" s="235"/>
      <c r="W552" s="235"/>
      <c r="X552" s="235"/>
      <c r="Y552" s="235"/>
      <c r="Z552" s="235"/>
      <c r="AA552" s="241"/>
      <c r="AT552" s="242" t="s">
        <v>280</v>
      </c>
      <c r="AU552" s="242" t="s">
        <v>277</v>
      </c>
      <c r="AV552" s="10" t="s">
        <v>85</v>
      </c>
      <c r="AW552" s="10" t="s">
        <v>35</v>
      </c>
      <c r="AX552" s="10" t="s">
        <v>77</v>
      </c>
      <c r="AY552" s="242" t="s">
        <v>272</v>
      </c>
    </row>
    <row r="553" s="11" customFormat="1" ht="16.5" customHeight="1">
      <c r="B553" s="243"/>
      <c r="C553" s="244"/>
      <c r="D553" s="244"/>
      <c r="E553" s="245" t="s">
        <v>22</v>
      </c>
      <c r="F553" s="246" t="s">
        <v>548</v>
      </c>
      <c r="G553" s="244"/>
      <c r="H553" s="244"/>
      <c r="I553" s="244"/>
      <c r="J553" s="244"/>
      <c r="K553" s="247">
        <v>5</v>
      </c>
      <c r="L553" s="244"/>
      <c r="M553" s="244"/>
      <c r="N553" s="244"/>
      <c r="O553" s="244"/>
      <c r="P553" s="244"/>
      <c r="Q553" s="244"/>
      <c r="R553" s="248"/>
      <c r="T553" s="249"/>
      <c r="U553" s="244"/>
      <c r="V553" s="244"/>
      <c r="W553" s="244"/>
      <c r="X553" s="244"/>
      <c r="Y553" s="244"/>
      <c r="Z553" s="244"/>
      <c r="AA553" s="250"/>
      <c r="AT553" s="251" t="s">
        <v>280</v>
      </c>
      <c r="AU553" s="251" t="s">
        <v>277</v>
      </c>
      <c r="AV553" s="11" t="s">
        <v>126</v>
      </c>
      <c r="AW553" s="11" t="s">
        <v>35</v>
      </c>
      <c r="AX553" s="11" t="s">
        <v>77</v>
      </c>
      <c r="AY553" s="251" t="s">
        <v>272</v>
      </c>
    </row>
    <row r="554" s="10" customFormat="1" ht="16.5" customHeight="1">
      <c r="B554" s="234"/>
      <c r="C554" s="235"/>
      <c r="D554" s="235"/>
      <c r="E554" s="236" t="s">
        <v>22</v>
      </c>
      <c r="F554" s="252" t="s">
        <v>530</v>
      </c>
      <c r="G554" s="235"/>
      <c r="H554" s="235"/>
      <c r="I554" s="235"/>
      <c r="J554" s="235"/>
      <c r="K554" s="236" t="s">
        <v>22</v>
      </c>
      <c r="L554" s="235"/>
      <c r="M554" s="235"/>
      <c r="N554" s="235"/>
      <c r="O554" s="235"/>
      <c r="P554" s="235"/>
      <c r="Q554" s="235"/>
      <c r="R554" s="239"/>
      <c r="T554" s="240"/>
      <c r="U554" s="235"/>
      <c r="V554" s="235"/>
      <c r="W554" s="235"/>
      <c r="X554" s="235"/>
      <c r="Y554" s="235"/>
      <c r="Z554" s="235"/>
      <c r="AA554" s="241"/>
      <c r="AT554" s="242" t="s">
        <v>280</v>
      </c>
      <c r="AU554" s="242" t="s">
        <v>277</v>
      </c>
      <c r="AV554" s="10" t="s">
        <v>85</v>
      </c>
      <c r="AW554" s="10" t="s">
        <v>35</v>
      </c>
      <c r="AX554" s="10" t="s">
        <v>77</v>
      </c>
      <c r="AY554" s="242" t="s">
        <v>272</v>
      </c>
    </row>
    <row r="555" s="11" customFormat="1" ht="16.5" customHeight="1">
      <c r="B555" s="243"/>
      <c r="C555" s="244"/>
      <c r="D555" s="244"/>
      <c r="E555" s="245" t="s">
        <v>22</v>
      </c>
      <c r="F555" s="246" t="s">
        <v>549</v>
      </c>
      <c r="G555" s="244"/>
      <c r="H555" s="244"/>
      <c r="I555" s="244"/>
      <c r="J555" s="244"/>
      <c r="K555" s="247">
        <v>2.3999999999999999</v>
      </c>
      <c r="L555" s="244"/>
      <c r="M555" s="244"/>
      <c r="N555" s="244"/>
      <c r="O555" s="244"/>
      <c r="P555" s="244"/>
      <c r="Q555" s="244"/>
      <c r="R555" s="248"/>
      <c r="T555" s="249"/>
      <c r="U555" s="244"/>
      <c r="V555" s="244"/>
      <c r="W555" s="244"/>
      <c r="X555" s="244"/>
      <c r="Y555" s="244"/>
      <c r="Z555" s="244"/>
      <c r="AA555" s="250"/>
      <c r="AT555" s="251" t="s">
        <v>280</v>
      </c>
      <c r="AU555" s="251" t="s">
        <v>277</v>
      </c>
      <c r="AV555" s="11" t="s">
        <v>126</v>
      </c>
      <c r="AW555" s="11" t="s">
        <v>35</v>
      </c>
      <c r="AX555" s="11" t="s">
        <v>77</v>
      </c>
      <c r="AY555" s="251" t="s">
        <v>272</v>
      </c>
    </row>
    <row r="556" s="12" customFormat="1" ht="16.5" customHeight="1">
      <c r="B556" s="253"/>
      <c r="C556" s="254"/>
      <c r="D556" s="254"/>
      <c r="E556" s="255" t="s">
        <v>22</v>
      </c>
      <c r="F556" s="256" t="s">
        <v>284</v>
      </c>
      <c r="G556" s="254"/>
      <c r="H556" s="254"/>
      <c r="I556" s="254"/>
      <c r="J556" s="254"/>
      <c r="K556" s="257">
        <v>7.4000000000000004</v>
      </c>
      <c r="L556" s="254"/>
      <c r="M556" s="254"/>
      <c r="N556" s="254"/>
      <c r="O556" s="254"/>
      <c r="P556" s="254"/>
      <c r="Q556" s="254"/>
      <c r="R556" s="258"/>
      <c r="T556" s="259"/>
      <c r="U556" s="254"/>
      <c r="V556" s="254"/>
      <c r="W556" s="254"/>
      <c r="X556" s="254"/>
      <c r="Y556" s="254"/>
      <c r="Z556" s="254"/>
      <c r="AA556" s="260"/>
      <c r="AT556" s="261" t="s">
        <v>280</v>
      </c>
      <c r="AU556" s="261" t="s">
        <v>277</v>
      </c>
      <c r="AV556" s="12" t="s">
        <v>277</v>
      </c>
      <c r="AW556" s="12" t="s">
        <v>35</v>
      </c>
      <c r="AX556" s="12" t="s">
        <v>77</v>
      </c>
      <c r="AY556" s="261" t="s">
        <v>272</v>
      </c>
    </row>
    <row r="557" s="13" customFormat="1" ht="16.5" customHeight="1">
      <c r="B557" s="262"/>
      <c r="C557" s="263"/>
      <c r="D557" s="263"/>
      <c r="E557" s="264" t="s">
        <v>22</v>
      </c>
      <c r="F557" s="265" t="s">
        <v>285</v>
      </c>
      <c r="G557" s="263"/>
      <c r="H557" s="263"/>
      <c r="I557" s="263"/>
      <c r="J557" s="263"/>
      <c r="K557" s="266">
        <v>7.4000000000000004</v>
      </c>
      <c r="L557" s="263"/>
      <c r="M557" s="263"/>
      <c r="N557" s="263"/>
      <c r="O557" s="263"/>
      <c r="P557" s="263"/>
      <c r="Q557" s="263"/>
      <c r="R557" s="267"/>
      <c r="T557" s="268"/>
      <c r="U557" s="263"/>
      <c r="V557" s="263"/>
      <c r="W557" s="263"/>
      <c r="X557" s="263"/>
      <c r="Y557" s="263"/>
      <c r="Z557" s="263"/>
      <c r="AA557" s="269"/>
      <c r="AT557" s="270" t="s">
        <v>280</v>
      </c>
      <c r="AU557" s="270" t="s">
        <v>277</v>
      </c>
      <c r="AV557" s="13" t="s">
        <v>276</v>
      </c>
      <c r="AW557" s="13" t="s">
        <v>35</v>
      </c>
      <c r="AX557" s="13" t="s">
        <v>85</v>
      </c>
      <c r="AY557" s="270" t="s">
        <v>272</v>
      </c>
    </row>
    <row r="558" s="9" customFormat="1" ht="22.32" customHeight="1">
      <c r="B558" s="208"/>
      <c r="C558" s="209"/>
      <c r="D558" s="219" t="s">
        <v>228</v>
      </c>
      <c r="E558" s="219"/>
      <c r="F558" s="219"/>
      <c r="G558" s="219"/>
      <c r="H558" s="219"/>
      <c r="I558" s="219"/>
      <c r="J558" s="219"/>
      <c r="K558" s="219"/>
      <c r="L558" s="219"/>
      <c r="M558" s="219"/>
      <c r="N558" s="221">
        <f>BK558</f>
        <v>0</v>
      </c>
      <c r="O558" s="222"/>
      <c r="P558" s="222"/>
      <c r="Q558" s="222"/>
      <c r="R558" s="212"/>
      <c r="T558" s="213"/>
      <c r="U558" s="209"/>
      <c r="V558" s="209"/>
      <c r="W558" s="214">
        <f>SUM(W559:W686)</f>
        <v>0</v>
      </c>
      <c r="X558" s="209"/>
      <c r="Y558" s="214">
        <f>SUM(Y559:Y686)</f>
        <v>0.29889730000000003</v>
      </c>
      <c r="Z558" s="209"/>
      <c r="AA558" s="215">
        <f>SUM(AA559:AA686)</f>
        <v>0</v>
      </c>
      <c r="AR558" s="216" t="s">
        <v>85</v>
      </c>
      <c r="AT558" s="217" t="s">
        <v>76</v>
      </c>
      <c r="AU558" s="217" t="s">
        <v>126</v>
      </c>
      <c r="AY558" s="216" t="s">
        <v>272</v>
      </c>
      <c r="BK558" s="218">
        <f>SUM(BK559:BK686)</f>
        <v>0</v>
      </c>
    </row>
    <row r="559" s="1" customFormat="1" ht="51" customHeight="1">
      <c r="B559" s="48"/>
      <c r="C559" s="223" t="s">
        <v>550</v>
      </c>
      <c r="D559" s="223" t="s">
        <v>273</v>
      </c>
      <c r="E559" s="224" t="s">
        <v>551</v>
      </c>
      <c r="F559" s="225" t="s">
        <v>552</v>
      </c>
      <c r="G559" s="225"/>
      <c r="H559" s="225"/>
      <c r="I559" s="225"/>
      <c r="J559" s="226" t="s">
        <v>334</v>
      </c>
      <c r="K559" s="227">
        <v>19.329999999999998</v>
      </c>
      <c r="L559" s="228">
        <v>0</v>
      </c>
      <c r="M559" s="229"/>
      <c r="N559" s="230">
        <f>ROUND(L559*K559,2)</f>
        <v>0</v>
      </c>
      <c r="O559" s="230"/>
      <c r="P559" s="230"/>
      <c r="Q559" s="230"/>
      <c r="R559" s="50"/>
      <c r="T559" s="231" t="s">
        <v>22</v>
      </c>
      <c r="U559" s="58" t="s">
        <v>42</v>
      </c>
      <c r="V559" s="49"/>
      <c r="W559" s="232">
        <f>V559*K559</f>
        <v>0</v>
      </c>
      <c r="X559" s="232">
        <v>0.0083800000000000003</v>
      </c>
      <c r="Y559" s="232">
        <f>X559*K559</f>
        <v>0.1619854</v>
      </c>
      <c r="Z559" s="232">
        <v>0</v>
      </c>
      <c r="AA559" s="233">
        <f>Z559*K559</f>
        <v>0</v>
      </c>
      <c r="AR559" s="24" t="s">
        <v>276</v>
      </c>
      <c r="AT559" s="24" t="s">
        <v>273</v>
      </c>
      <c r="AU559" s="24" t="s">
        <v>277</v>
      </c>
      <c r="AY559" s="24" t="s">
        <v>272</v>
      </c>
      <c r="BE559" s="144">
        <f>IF(U559="základní",N559,0)</f>
        <v>0</v>
      </c>
      <c r="BF559" s="144">
        <f>IF(U559="snížená",N559,0)</f>
        <v>0</v>
      </c>
      <c r="BG559" s="144">
        <f>IF(U559="zákl. přenesená",N559,0)</f>
        <v>0</v>
      </c>
      <c r="BH559" s="144">
        <f>IF(U559="sníž. přenesená",N559,0)</f>
        <v>0</v>
      </c>
      <c r="BI559" s="144">
        <f>IF(U559="nulová",N559,0)</f>
        <v>0</v>
      </c>
      <c r="BJ559" s="24" t="s">
        <v>85</v>
      </c>
      <c r="BK559" s="144">
        <f>ROUND(L559*K559,2)</f>
        <v>0</v>
      </c>
      <c r="BL559" s="24" t="s">
        <v>276</v>
      </c>
      <c r="BM559" s="24" t="s">
        <v>553</v>
      </c>
    </row>
    <row r="560" s="10" customFormat="1" ht="16.5" customHeight="1">
      <c r="B560" s="234"/>
      <c r="C560" s="235"/>
      <c r="D560" s="235"/>
      <c r="E560" s="236" t="s">
        <v>22</v>
      </c>
      <c r="F560" s="237" t="s">
        <v>554</v>
      </c>
      <c r="G560" s="238"/>
      <c r="H560" s="238"/>
      <c r="I560" s="238"/>
      <c r="J560" s="235"/>
      <c r="K560" s="236" t="s">
        <v>22</v>
      </c>
      <c r="L560" s="235"/>
      <c r="M560" s="235"/>
      <c r="N560" s="235"/>
      <c r="O560" s="235"/>
      <c r="P560" s="235"/>
      <c r="Q560" s="235"/>
      <c r="R560" s="239"/>
      <c r="T560" s="240"/>
      <c r="U560" s="235"/>
      <c r="V560" s="235"/>
      <c r="W560" s="235"/>
      <c r="X560" s="235"/>
      <c r="Y560" s="235"/>
      <c r="Z560" s="235"/>
      <c r="AA560" s="241"/>
      <c r="AT560" s="242" t="s">
        <v>280</v>
      </c>
      <c r="AU560" s="242" t="s">
        <v>277</v>
      </c>
      <c r="AV560" s="10" t="s">
        <v>85</v>
      </c>
      <c r="AW560" s="10" t="s">
        <v>35</v>
      </c>
      <c r="AX560" s="10" t="s">
        <v>77</v>
      </c>
      <c r="AY560" s="242" t="s">
        <v>272</v>
      </c>
    </row>
    <row r="561" s="11" customFormat="1" ht="16.5" customHeight="1">
      <c r="B561" s="243"/>
      <c r="C561" s="244"/>
      <c r="D561" s="244"/>
      <c r="E561" s="245" t="s">
        <v>22</v>
      </c>
      <c r="F561" s="246" t="s">
        <v>22</v>
      </c>
      <c r="G561" s="244"/>
      <c r="H561" s="244"/>
      <c r="I561" s="244"/>
      <c r="J561" s="244"/>
      <c r="K561" s="247">
        <v>0</v>
      </c>
      <c r="L561" s="244"/>
      <c r="M561" s="244"/>
      <c r="N561" s="244"/>
      <c r="O561" s="244"/>
      <c r="P561" s="244"/>
      <c r="Q561" s="244"/>
      <c r="R561" s="248"/>
      <c r="T561" s="249"/>
      <c r="U561" s="244"/>
      <c r="V561" s="244"/>
      <c r="W561" s="244"/>
      <c r="X561" s="244"/>
      <c r="Y561" s="244"/>
      <c r="Z561" s="244"/>
      <c r="AA561" s="250"/>
      <c r="AT561" s="251" t="s">
        <v>280</v>
      </c>
      <c r="AU561" s="251" t="s">
        <v>277</v>
      </c>
      <c r="AV561" s="11" t="s">
        <v>126</v>
      </c>
      <c r="AW561" s="11" t="s">
        <v>6</v>
      </c>
      <c r="AX561" s="11" t="s">
        <v>77</v>
      </c>
      <c r="AY561" s="251" t="s">
        <v>272</v>
      </c>
    </row>
    <row r="562" s="10" customFormat="1" ht="16.5" customHeight="1">
      <c r="B562" s="234"/>
      <c r="C562" s="235"/>
      <c r="D562" s="235"/>
      <c r="E562" s="236" t="s">
        <v>22</v>
      </c>
      <c r="F562" s="252" t="s">
        <v>281</v>
      </c>
      <c r="G562" s="235"/>
      <c r="H562" s="235"/>
      <c r="I562" s="235"/>
      <c r="J562" s="235"/>
      <c r="K562" s="236" t="s">
        <v>22</v>
      </c>
      <c r="L562" s="235"/>
      <c r="M562" s="235"/>
      <c r="N562" s="235"/>
      <c r="O562" s="235"/>
      <c r="P562" s="235"/>
      <c r="Q562" s="235"/>
      <c r="R562" s="239"/>
      <c r="T562" s="240"/>
      <c r="U562" s="235"/>
      <c r="V562" s="235"/>
      <c r="W562" s="235"/>
      <c r="X562" s="235"/>
      <c r="Y562" s="235"/>
      <c r="Z562" s="235"/>
      <c r="AA562" s="241"/>
      <c r="AT562" s="242" t="s">
        <v>280</v>
      </c>
      <c r="AU562" s="242" t="s">
        <v>277</v>
      </c>
      <c r="AV562" s="10" t="s">
        <v>85</v>
      </c>
      <c r="AW562" s="10" t="s">
        <v>35</v>
      </c>
      <c r="AX562" s="10" t="s">
        <v>77</v>
      </c>
      <c r="AY562" s="242" t="s">
        <v>272</v>
      </c>
    </row>
    <row r="563" s="10" customFormat="1" ht="16.5" customHeight="1">
      <c r="B563" s="234"/>
      <c r="C563" s="235"/>
      <c r="D563" s="235"/>
      <c r="E563" s="236" t="s">
        <v>22</v>
      </c>
      <c r="F563" s="252" t="s">
        <v>387</v>
      </c>
      <c r="G563" s="235"/>
      <c r="H563" s="235"/>
      <c r="I563" s="235"/>
      <c r="J563" s="235"/>
      <c r="K563" s="236" t="s">
        <v>22</v>
      </c>
      <c r="L563" s="235"/>
      <c r="M563" s="235"/>
      <c r="N563" s="235"/>
      <c r="O563" s="235"/>
      <c r="P563" s="235"/>
      <c r="Q563" s="235"/>
      <c r="R563" s="239"/>
      <c r="T563" s="240"/>
      <c r="U563" s="235"/>
      <c r="V563" s="235"/>
      <c r="W563" s="235"/>
      <c r="X563" s="235"/>
      <c r="Y563" s="235"/>
      <c r="Z563" s="235"/>
      <c r="AA563" s="241"/>
      <c r="AT563" s="242" t="s">
        <v>280</v>
      </c>
      <c r="AU563" s="242" t="s">
        <v>277</v>
      </c>
      <c r="AV563" s="10" t="s">
        <v>85</v>
      </c>
      <c r="AW563" s="10" t="s">
        <v>35</v>
      </c>
      <c r="AX563" s="10" t="s">
        <v>77</v>
      </c>
      <c r="AY563" s="242" t="s">
        <v>272</v>
      </c>
    </row>
    <row r="564" s="11" customFormat="1" ht="16.5" customHeight="1">
      <c r="B564" s="243"/>
      <c r="C564" s="244"/>
      <c r="D564" s="244"/>
      <c r="E564" s="245" t="s">
        <v>22</v>
      </c>
      <c r="F564" s="246" t="s">
        <v>555</v>
      </c>
      <c r="G564" s="244"/>
      <c r="H564" s="244"/>
      <c r="I564" s="244"/>
      <c r="J564" s="244"/>
      <c r="K564" s="247">
        <v>21.329999999999998</v>
      </c>
      <c r="L564" s="244"/>
      <c r="M564" s="244"/>
      <c r="N564" s="244"/>
      <c r="O564" s="244"/>
      <c r="P564" s="244"/>
      <c r="Q564" s="244"/>
      <c r="R564" s="248"/>
      <c r="T564" s="249"/>
      <c r="U564" s="244"/>
      <c r="V564" s="244"/>
      <c r="W564" s="244"/>
      <c r="X564" s="244"/>
      <c r="Y564" s="244"/>
      <c r="Z564" s="244"/>
      <c r="AA564" s="250"/>
      <c r="AT564" s="251" t="s">
        <v>280</v>
      </c>
      <c r="AU564" s="251" t="s">
        <v>277</v>
      </c>
      <c r="AV564" s="11" t="s">
        <v>126</v>
      </c>
      <c r="AW564" s="11" t="s">
        <v>35</v>
      </c>
      <c r="AX564" s="11" t="s">
        <v>77</v>
      </c>
      <c r="AY564" s="251" t="s">
        <v>272</v>
      </c>
    </row>
    <row r="565" s="10" customFormat="1" ht="16.5" customHeight="1">
      <c r="B565" s="234"/>
      <c r="C565" s="235"/>
      <c r="D565" s="235"/>
      <c r="E565" s="236" t="s">
        <v>22</v>
      </c>
      <c r="F565" s="252" t="s">
        <v>389</v>
      </c>
      <c r="G565" s="235"/>
      <c r="H565" s="235"/>
      <c r="I565" s="235"/>
      <c r="J565" s="235"/>
      <c r="K565" s="236" t="s">
        <v>22</v>
      </c>
      <c r="L565" s="235"/>
      <c r="M565" s="235"/>
      <c r="N565" s="235"/>
      <c r="O565" s="235"/>
      <c r="P565" s="235"/>
      <c r="Q565" s="235"/>
      <c r="R565" s="239"/>
      <c r="T565" s="240"/>
      <c r="U565" s="235"/>
      <c r="V565" s="235"/>
      <c r="W565" s="235"/>
      <c r="X565" s="235"/>
      <c r="Y565" s="235"/>
      <c r="Z565" s="235"/>
      <c r="AA565" s="241"/>
      <c r="AT565" s="242" t="s">
        <v>280</v>
      </c>
      <c r="AU565" s="242" t="s">
        <v>277</v>
      </c>
      <c r="AV565" s="10" t="s">
        <v>85</v>
      </c>
      <c r="AW565" s="10" t="s">
        <v>35</v>
      </c>
      <c r="AX565" s="10" t="s">
        <v>77</v>
      </c>
      <c r="AY565" s="242" t="s">
        <v>272</v>
      </c>
    </row>
    <row r="566" s="11" customFormat="1" ht="16.5" customHeight="1">
      <c r="B566" s="243"/>
      <c r="C566" s="244"/>
      <c r="D566" s="244"/>
      <c r="E566" s="245" t="s">
        <v>22</v>
      </c>
      <c r="F566" s="246" t="s">
        <v>390</v>
      </c>
      <c r="G566" s="244"/>
      <c r="H566" s="244"/>
      <c r="I566" s="244"/>
      <c r="J566" s="244"/>
      <c r="K566" s="247">
        <v>-1.6799999999999999</v>
      </c>
      <c r="L566" s="244"/>
      <c r="M566" s="244"/>
      <c r="N566" s="244"/>
      <c r="O566" s="244"/>
      <c r="P566" s="244"/>
      <c r="Q566" s="244"/>
      <c r="R566" s="248"/>
      <c r="T566" s="249"/>
      <c r="U566" s="244"/>
      <c r="V566" s="244"/>
      <c r="W566" s="244"/>
      <c r="X566" s="244"/>
      <c r="Y566" s="244"/>
      <c r="Z566" s="244"/>
      <c r="AA566" s="250"/>
      <c r="AT566" s="251" t="s">
        <v>280</v>
      </c>
      <c r="AU566" s="251" t="s">
        <v>277</v>
      </c>
      <c r="AV566" s="11" t="s">
        <v>126</v>
      </c>
      <c r="AW566" s="11" t="s">
        <v>35</v>
      </c>
      <c r="AX566" s="11" t="s">
        <v>77</v>
      </c>
      <c r="AY566" s="251" t="s">
        <v>272</v>
      </c>
    </row>
    <row r="567" s="10" customFormat="1" ht="16.5" customHeight="1">
      <c r="B567" s="234"/>
      <c r="C567" s="235"/>
      <c r="D567" s="235"/>
      <c r="E567" s="236" t="s">
        <v>22</v>
      </c>
      <c r="F567" s="252" t="s">
        <v>391</v>
      </c>
      <c r="G567" s="235"/>
      <c r="H567" s="235"/>
      <c r="I567" s="235"/>
      <c r="J567" s="235"/>
      <c r="K567" s="236" t="s">
        <v>22</v>
      </c>
      <c r="L567" s="235"/>
      <c r="M567" s="235"/>
      <c r="N567" s="235"/>
      <c r="O567" s="235"/>
      <c r="P567" s="235"/>
      <c r="Q567" s="235"/>
      <c r="R567" s="239"/>
      <c r="T567" s="240"/>
      <c r="U567" s="235"/>
      <c r="V567" s="235"/>
      <c r="W567" s="235"/>
      <c r="X567" s="235"/>
      <c r="Y567" s="235"/>
      <c r="Z567" s="235"/>
      <c r="AA567" s="241"/>
      <c r="AT567" s="242" t="s">
        <v>280</v>
      </c>
      <c r="AU567" s="242" t="s">
        <v>277</v>
      </c>
      <c r="AV567" s="10" t="s">
        <v>85</v>
      </c>
      <c r="AW567" s="10" t="s">
        <v>35</v>
      </c>
      <c r="AX567" s="10" t="s">
        <v>77</v>
      </c>
      <c r="AY567" s="242" t="s">
        <v>272</v>
      </c>
    </row>
    <row r="568" s="11" customFormat="1" ht="16.5" customHeight="1">
      <c r="B568" s="243"/>
      <c r="C568" s="244"/>
      <c r="D568" s="244"/>
      <c r="E568" s="245" t="s">
        <v>22</v>
      </c>
      <c r="F568" s="246" t="s">
        <v>392</v>
      </c>
      <c r="G568" s="244"/>
      <c r="H568" s="244"/>
      <c r="I568" s="244"/>
      <c r="J568" s="244"/>
      <c r="K568" s="247">
        <v>-0.32000000000000001</v>
      </c>
      <c r="L568" s="244"/>
      <c r="M568" s="244"/>
      <c r="N568" s="244"/>
      <c r="O568" s="244"/>
      <c r="P568" s="244"/>
      <c r="Q568" s="244"/>
      <c r="R568" s="248"/>
      <c r="T568" s="249"/>
      <c r="U568" s="244"/>
      <c r="V568" s="244"/>
      <c r="W568" s="244"/>
      <c r="X568" s="244"/>
      <c r="Y568" s="244"/>
      <c r="Z568" s="244"/>
      <c r="AA568" s="250"/>
      <c r="AT568" s="251" t="s">
        <v>280</v>
      </c>
      <c r="AU568" s="251" t="s">
        <v>277</v>
      </c>
      <c r="AV568" s="11" t="s">
        <v>126</v>
      </c>
      <c r="AW568" s="11" t="s">
        <v>35</v>
      </c>
      <c r="AX568" s="11" t="s">
        <v>77</v>
      </c>
      <c r="AY568" s="251" t="s">
        <v>272</v>
      </c>
    </row>
    <row r="569" s="12" customFormat="1" ht="16.5" customHeight="1">
      <c r="B569" s="253"/>
      <c r="C569" s="254"/>
      <c r="D569" s="254"/>
      <c r="E569" s="255" t="s">
        <v>22</v>
      </c>
      <c r="F569" s="256" t="s">
        <v>284</v>
      </c>
      <c r="G569" s="254"/>
      <c r="H569" s="254"/>
      <c r="I569" s="254"/>
      <c r="J569" s="254"/>
      <c r="K569" s="257">
        <v>19.329999999999998</v>
      </c>
      <c r="L569" s="254"/>
      <c r="M569" s="254"/>
      <c r="N569" s="254"/>
      <c r="O569" s="254"/>
      <c r="P569" s="254"/>
      <c r="Q569" s="254"/>
      <c r="R569" s="258"/>
      <c r="T569" s="259"/>
      <c r="U569" s="254"/>
      <c r="V569" s="254"/>
      <c r="W569" s="254"/>
      <c r="X569" s="254"/>
      <c r="Y569" s="254"/>
      <c r="Z569" s="254"/>
      <c r="AA569" s="260"/>
      <c r="AT569" s="261" t="s">
        <v>280</v>
      </c>
      <c r="AU569" s="261" t="s">
        <v>277</v>
      </c>
      <c r="AV569" s="12" t="s">
        <v>277</v>
      </c>
      <c r="AW569" s="12" t="s">
        <v>35</v>
      </c>
      <c r="AX569" s="12" t="s">
        <v>77</v>
      </c>
      <c r="AY569" s="261" t="s">
        <v>272</v>
      </c>
    </row>
    <row r="570" s="13" customFormat="1" ht="16.5" customHeight="1">
      <c r="B570" s="262"/>
      <c r="C570" s="263"/>
      <c r="D570" s="263"/>
      <c r="E570" s="264" t="s">
        <v>163</v>
      </c>
      <c r="F570" s="265" t="s">
        <v>285</v>
      </c>
      <c r="G570" s="263"/>
      <c r="H570" s="263"/>
      <c r="I570" s="263"/>
      <c r="J570" s="263"/>
      <c r="K570" s="266">
        <v>19.329999999999998</v>
      </c>
      <c r="L570" s="263"/>
      <c r="M570" s="263"/>
      <c r="N570" s="263"/>
      <c r="O570" s="263"/>
      <c r="P570" s="263"/>
      <c r="Q570" s="263"/>
      <c r="R570" s="267"/>
      <c r="T570" s="268"/>
      <c r="U570" s="263"/>
      <c r="V570" s="263"/>
      <c r="W570" s="263"/>
      <c r="X570" s="263"/>
      <c r="Y570" s="263"/>
      <c r="Z570" s="263"/>
      <c r="AA570" s="269"/>
      <c r="AT570" s="270" t="s">
        <v>280</v>
      </c>
      <c r="AU570" s="270" t="s">
        <v>277</v>
      </c>
      <c r="AV570" s="13" t="s">
        <v>276</v>
      </c>
      <c r="AW570" s="13" t="s">
        <v>35</v>
      </c>
      <c r="AX570" s="13" t="s">
        <v>85</v>
      </c>
      <c r="AY570" s="270" t="s">
        <v>272</v>
      </c>
    </row>
    <row r="571" s="1" customFormat="1" ht="16.5" customHeight="1">
      <c r="B571" s="48"/>
      <c r="C571" s="271" t="s">
        <v>556</v>
      </c>
      <c r="D571" s="271" t="s">
        <v>349</v>
      </c>
      <c r="E571" s="272" t="s">
        <v>557</v>
      </c>
      <c r="F571" s="273" t="s">
        <v>558</v>
      </c>
      <c r="G571" s="273"/>
      <c r="H571" s="273"/>
      <c r="I571" s="273"/>
      <c r="J571" s="274" t="s">
        <v>334</v>
      </c>
      <c r="K571" s="275">
        <v>20.297000000000001</v>
      </c>
      <c r="L571" s="276">
        <v>0</v>
      </c>
      <c r="M571" s="277"/>
      <c r="N571" s="278">
        <f>ROUND(L571*K571,2)</f>
        <v>0</v>
      </c>
      <c r="O571" s="230"/>
      <c r="P571" s="230"/>
      <c r="Q571" s="230"/>
      <c r="R571" s="50"/>
      <c r="T571" s="231" t="s">
        <v>22</v>
      </c>
      <c r="U571" s="58" t="s">
        <v>42</v>
      </c>
      <c r="V571" s="49"/>
      <c r="W571" s="232">
        <f>V571*K571</f>
        <v>0</v>
      </c>
      <c r="X571" s="232">
        <v>0.0016999999999999999</v>
      </c>
      <c r="Y571" s="232">
        <f>X571*K571</f>
        <v>0.034504899999999998</v>
      </c>
      <c r="Z571" s="232">
        <v>0</v>
      </c>
      <c r="AA571" s="233">
        <f>Z571*K571</f>
        <v>0</v>
      </c>
      <c r="AR571" s="24" t="s">
        <v>153</v>
      </c>
      <c r="AT571" s="24" t="s">
        <v>349</v>
      </c>
      <c r="AU571" s="24" t="s">
        <v>277</v>
      </c>
      <c r="AY571" s="24" t="s">
        <v>272</v>
      </c>
      <c r="BE571" s="144">
        <f>IF(U571="základní",N571,0)</f>
        <v>0</v>
      </c>
      <c r="BF571" s="144">
        <f>IF(U571="snížená",N571,0)</f>
        <v>0</v>
      </c>
      <c r="BG571" s="144">
        <f>IF(U571="zákl. přenesená",N571,0)</f>
        <v>0</v>
      </c>
      <c r="BH571" s="144">
        <f>IF(U571="sníž. přenesená",N571,0)</f>
        <v>0</v>
      </c>
      <c r="BI571" s="144">
        <f>IF(U571="nulová",N571,0)</f>
        <v>0</v>
      </c>
      <c r="BJ571" s="24" t="s">
        <v>85</v>
      </c>
      <c r="BK571" s="144">
        <f>ROUND(L571*K571,2)</f>
        <v>0</v>
      </c>
      <c r="BL571" s="24" t="s">
        <v>276</v>
      </c>
      <c r="BM571" s="24" t="s">
        <v>559</v>
      </c>
    </row>
    <row r="572" s="10" customFormat="1" ht="16.5" customHeight="1">
      <c r="B572" s="234"/>
      <c r="C572" s="235"/>
      <c r="D572" s="235"/>
      <c r="E572" s="236" t="s">
        <v>22</v>
      </c>
      <c r="F572" s="237" t="s">
        <v>560</v>
      </c>
      <c r="G572" s="238"/>
      <c r="H572" s="238"/>
      <c r="I572" s="238"/>
      <c r="J572" s="235"/>
      <c r="K572" s="236" t="s">
        <v>22</v>
      </c>
      <c r="L572" s="235"/>
      <c r="M572" s="235"/>
      <c r="N572" s="235"/>
      <c r="O572" s="235"/>
      <c r="P572" s="235"/>
      <c r="Q572" s="235"/>
      <c r="R572" s="239"/>
      <c r="T572" s="240"/>
      <c r="U572" s="235"/>
      <c r="V572" s="235"/>
      <c r="W572" s="235"/>
      <c r="X572" s="235"/>
      <c r="Y572" s="235"/>
      <c r="Z572" s="235"/>
      <c r="AA572" s="241"/>
      <c r="AT572" s="242" t="s">
        <v>280</v>
      </c>
      <c r="AU572" s="242" t="s">
        <v>277</v>
      </c>
      <c r="AV572" s="10" t="s">
        <v>85</v>
      </c>
      <c r="AW572" s="10" t="s">
        <v>35</v>
      </c>
      <c r="AX572" s="10" t="s">
        <v>77</v>
      </c>
      <c r="AY572" s="242" t="s">
        <v>272</v>
      </c>
    </row>
    <row r="573" s="10" customFormat="1" ht="16.5" customHeight="1">
      <c r="B573" s="234"/>
      <c r="C573" s="235"/>
      <c r="D573" s="235"/>
      <c r="E573" s="236" t="s">
        <v>22</v>
      </c>
      <c r="F573" s="252" t="s">
        <v>561</v>
      </c>
      <c r="G573" s="235"/>
      <c r="H573" s="235"/>
      <c r="I573" s="235"/>
      <c r="J573" s="235"/>
      <c r="K573" s="236" t="s">
        <v>22</v>
      </c>
      <c r="L573" s="235"/>
      <c r="M573" s="235"/>
      <c r="N573" s="235"/>
      <c r="O573" s="235"/>
      <c r="P573" s="235"/>
      <c r="Q573" s="235"/>
      <c r="R573" s="239"/>
      <c r="T573" s="240"/>
      <c r="U573" s="235"/>
      <c r="V573" s="235"/>
      <c r="W573" s="235"/>
      <c r="X573" s="235"/>
      <c r="Y573" s="235"/>
      <c r="Z573" s="235"/>
      <c r="AA573" s="241"/>
      <c r="AT573" s="242" t="s">
        <v>280</v>
      </c>
      <c r="AU573" s="242" t="s">
        <v>277</v>
      </c>
      <c r="AV573" s="10" t="s">
        <v>85</v>
      </c>
      <c r="AW573" s="10" t="s">
        <v>35</v>
      </c>
      <c r="AX573" s="10" t="s">
        <v>77</v>
      </c>
      <c r="AY573" s="242" t="s">
        <v>272</v>
      </c>
    </row>
    <row r="574" s="11" customFormat="1" ht="16.5" customHeight="1">
      <c r="B574" s="243"/>
      <c r="C574" s="244"/>
      <c r="D574" s="244"/>
      <c r="E574" s="245" t="s">
        <v>22</v>
      </c>
      <c r="F574" s="246" t="s">
        <v>22</v>
      </c>
      <c r="G574" s="244"/>
      <c r="H574" s="244"/>
      <c r="I574" s="244"/>
      <c r="J574" s="244"/>
      <c r="K574" s="247">
        <v>0</v>
      </c>
      <c r="L574" s="244"/>
      <c r="M574" s="244"/>
      <c r="N574" s="244"/>
      <c r="O574" s="244"/>
      <c r="P574" s="244"/>
      <c r="Q574" s="244"/>
      <c r="R574" s="248"/>
      <c r="T574" s="249"/>
      <c r="U574" s="244"/>
      <c r="V574" s="244"/>
      <c r="W574" s="244"/>
      <c r="X574" s="244"/>
      <c r="Y574" s="244"/>
      <c r="Z574" s="244"/>
      <c r="AA574" s="250"/>
      <c r="AT574" s="251" t="s">
        <v>280</v>
      </c>
      <c r="AU574" s="251" t="s">
        <v>277</v>
      </c>
      <c r="AV574" s="11" t="s">
        <v>126</v>
      </c>
      <c r="AW574" s="11" t="s">
        <v>6</v>
      </c>
      <c r="AX574" s="11" t="s">
        <v>77</v>
      </c>
      <c r="AY574" s="251" t="s">
        <v>272</v>
      </c>
    </row>
    <row r="575" s="10" customFormat="1" ht="16.5" customHeight="1">
      <c r="B575" s="234"/>
      <c r="C575" s="235"/>
      <c r="D575" s="235"/>
      <c r="E575" s="236" t="s">
        <v>22</v>
      </c>
      <c r="F575" s="252" t="s">
        <v>554</v>
      </c>
      <c r="G575" s="235"/>
      <c r="H575" s="235"/>
      <c r="I575" s="235"/>
      <c r="J575" s="235"/>
      <c r="K575" s="236" t="s">
        <v>22</v>
      </c>
      <c r="L575" s="235"/>
      <c r="M575" s="235"/>
      <c r="N575" s="235"/>
      <c r="O575" s="235"/>
      <c r="P575" s="235"/>
      <c r="Q575" s="235"/>
      <c r="R575" s="239"/>
      <c r="T575" s="240"/>
      <c r="U575" s="235"/>
      <c r="V575" s="235"/>
      <c r="W575" s="235"/>
      <c r="X575" s="235"/>
      <c r="Y575" s="235"/>
      <c r="Z575" s="235"/>
      <c r="AA575" s="241"/>
      <c r="AT575" s="242" t="s">
        <v>280</v>
      </c>
      <c r="AU575" s="242" t="s">
        <v>277</v>
      </c>
      <c r="AV575" s="10" t="s">
        <v>85</v>
      </c>
      <c r="AW575" s="10" t="s">
        <v>35</v>
      </c>
      <c r="AX575" s="10" t="s">
        <v>77</v>
      </c>
      <c r="AY575" s="242" t="s">
        <v>272</v>
      </c>
    </row>
    <row r="576" s="11" customFormat="1" ht="16.5" customHeight="1">
      <c r="B576" s="243"/>
      <c r="C576" s="244"/>
      <c r="D576" s="244"/>
      <c r="E576" s="245" t="s">
        <v>22</v>
      </c>
      <c r="F576" s="246" t="s">
        <v>562</v>
      </c>
      <c r="G576" s="244"/>
      <c r="H576" s="244"/>
      <c r="I576" s="244"/>
      <c r="J576" s="244"/>
      <c r="K576" s="247">
        <v>20.297000000000001</v>
      </c>
      <c r="L576" s="244"/>
      <c r="M576" s="244"/>
      <c r="N576" s="244"/>
      <c r="O576" s="244"/>
      <c r="P576" s="244"/>
      <c r="Q576" s="244"/>
      <c r="R576" s="248"/>
      <c r="T576" s="249"/>
      <c r="U576" s="244"/>
      <c r="V576" s="244"/>
      <c r="W576" s="244"/>
      <c r="X576" s="244"/>
      <c r="Y576" s="244"/>
      <c r="Z576" s="244"/>
      <c r="AA576" s="250"/>
      <c r="AT576" s="251" t="s">
        <v>280</v>
      </c>
      <c r="AU576" s="251" t="s">
        <v>277</v>
      </c>
      <c r="AV576" s="11" t="s">
        <v>126</v>
      </c>
      <c r="AW576" s="11" t="s">
        <v>35</v>
      </c>
      <c r="AX576" s="11" t="s">
        <v>77</v>
      </c>
      <c r="AY576" s="251" t="s">
        <v>272</v>
      </c>
    </row>
    <row r="577" s="12" customFormat="1" ht="16.5" customHeight="1">
      <c r="B577" s="253"/>
      <c r="C577" s="254"/>
      <c r="D577" s="254"/>
      <c r="E577" s="255" t="s">
        <v>22</v>
      </c>
      <c r="F577" s="256" t="s">
        <v>284</v>
      </c>
      <c r="G577" s="254"/>
      <c r="H577" s="254"/>
      <c r="I577" s="254"/>
      <c r="J577" s="254"/>
      <c r="K577" s="257">
        <v>20.297000000000001</v>
      </c>
      <c r="L577" s="254"/>
      <c r="M577" s="254"/>
      <c r="N577" s="254"/>
      <c r="O577" s="254"/>
      <c r="P577" s="254"/>
      <c r="Q577" s="254"/>
      <c r="R577" s="258"/>
      <c r="T577" s="259"/>
      <c r="U577" s="254"/>
      <c r="V577" s="254"/>
      <c r="W577" s="254"/>
      <c r="X577" s="254"/>
      <c r="Y577" s="254"/>
      <c r="Z577" s="254"/>
      <c r="AA577" s="260"/>
      <c r="AT577" s="261" t="s">
        <v>280</v>
      </c>
      <c r="AU577" s="261" t="s">
        <v>277</v>
      </c>
      <c r="AV577" s="12" t="s">
        <v>277</v>
      </c>
      <c r="AW577" s="12" t="s">
        <v>35</v>
      </c>
      <c r="AX577" s="12" t="s">
        <v>77</v>
      </c>
      <c r="AY577" s="261" t="s">
        <v>272</v>
      </c>
    </row>
    <row r="578" s="13" customFormat="1" ht="16.5" customHeight="1">
      <c r="B578" s="262"/>
      <c r="C578" s="263"/>
      <c r="D578" s="263"/>
      <c r="E578" s="264" t="s">
        <v>22</v>
      </c>
      <c r="F578" s="265" t="s">
        <v>285</v>
      </c>
      <c r="G578" s="263"/>
      <c r="H578" s="263"/>
      <c r="I578" s="263"/>
      <c r="J578" s="263"/>
      <c r="K578" s="266">
        <v>20.297000000000001</v>
      </c>
      <c r="L578" s="263"/>
      <c r="M578" s="263"/>
      <c r="N578" s="263"/>
      <c r="O578" s="263"/>
      <c r="P578" s="263"/>
      <c r="Q578" s="263"/>
      <c r="R578" s="267"/>
      <c r="T578" s="268"/>
      <c r="U578" s="263"/>
      <c r="V578" s="263"/>
      <c r="W578" s="263"/>
      <c r="X578" s="263"/>
      <c r="Y578" s="263"/>
      <c r="Z578" s="263"/>
      <c r="AA578" s="269"/>
      <c r="AT578" s="270" t="s">
        <v>280</v>
      </c>
      <c r="AU578" s="270" t="s">
        <v>277</v>
      </c>
      <c r="AV578" s="13" t="s">
        <v>276</v>
      </c>
      <c r="AW578" s="13" t="s">
        <v>35</v>
      </c>
      <c r="AX578" s="13" t="s">
        <v>85</v>
      </c>
      <c r="AY578" s="270" t="s">
        <v>272</v>
      </c>
    </row>
    <row r="579" s="1" customFormat="1" ht="63.75" customHeight="1">
      <c r="B579" s="48"/>
      <c r="C579" s="223" t="s">
        <v>563</v>
      </c>
      <c r="D579" s="223" t="s">
        <v>273</v>
      </c>
      <c r="E579" s="224" t="s">
        <v>564</v>
      </c>
      <c r="F579" s="225" t="s">
        <v>565</v>
      </c>
      <c r="G579" s="225"/>
      <c r="H579" s="225"/>
      <c r="I579" s="225"/>
      <c r="J579" s="226" t="s">
        <v>546</v>
      </c>
      <c r="K579" s="227">
        <v>2</v>
      </c>
      <c r="L579" s="228">
        <v>0</v>
      </c>
      <c r="M579" s="229"/>
      <c r="N579" s="230">
        <f>ROUND(L579*K579,2)</f>
        <v>0</v>
      </c>
      <c r="O579" s="230"/>
      <c r="P579" s="230"/>
      <c r="Q579" s="230"/>
      <c r="R579" s="50"/>
      <c r="T579" s="231" t="s">
        <v>22</v>
      </c>
      <c r="U579" s="58" t="s">
        <v>42</v>
      </c>
      <c r="V579" s="49"/>
      <c r="W579" s="232">
        <f>V579*K579</f>
        <v>0</v>
      </c>
      <c r="X579" s="232">
        <v>0.00331</v>
      </c>
      <c r="Y579" s="232">
        <f>X579*K579</f>
        <v>0.00662</v>
      </c>
      <c r="Z579" s="232">
        <v>0</v>
      </c>
      <c r="AA579" s="233">
        <f>Z579*K579</f>
        <v>0</v>
      </c>
      <c r="AR579" s="24" t="s">
        <v>276</v>
      </c>
      <c r="AT579" s="24" t="s">
        <v>273</v>
      </c>
      <c r="AU579" s="24" t="s">
        <v>277</v>
      </c>
      <c r="AY579" s="24" t="s">
        <v>272</v>
      </c>
      <c r="BE579" s="144">
        <f>IF(U579="základní",N579,0)</f>
        <v>0</v>
      </c>
      <c r="BF579" s="144">
        <f>IF(U579="snížená",N579,0)</f>
        <v>0</v>
      </c>
      <c r="BG579" s="144">
        <f>IF(U579="zákl. přenesená",N579,0)</f>
        <v>0</v>
      </c>
      <c r="BH579" s="144">
        <f>IF(U579="sníž. přenesená",N579,0)</f>
        <v>0</v>
      </c>
      <c r="BI579" s="144">
        <f>IF(U579="nulová",N579,0)</f>
        <v>0</v>
      </c>
      <c r="BJ579" s="24" t="s">
        <v>85</v>
      </c>
      <c r="BK579" s="144">
        <f>ROUND(L579*K579,2)</f>
        <v>0</v>
      </c>
      <c r="BL579" s="24" t="s">
        <v>276</v>
      </c>
      <c r="BM579" s="24" t="s">
        <v>566</v>
      </c>
    </row>
    <row r="580" s="10" customFormat="1" ht="16.5" customHeight="1">
      <c r="B580" s="234"/>
      <c r="C580" s="235"/>
      <c r="D580" s="235"/>
      <c r="E580" s="236" t="s">
        <v>22</v>
      </c>
      <c r="F580" s="237" t="s">
        <v>554</v>
      </c>
      <c r="G580" s="238"/>
      <c r="H580" s="238"/>
      <c r="I580" s="238"/>
      <c r="J580" s="235"/>
      <c r="K580" s="236" t="s">
        <v>22</v>
      </c>
      <c r="L580" s="235"/>
      <c r="M580" s="235"/>
      <c r="N580" s="235"/>
      <c r="O580" s="235"/>
      <c r="P580" s="235"/>
      <c r="Q580" s="235"/>
      <c r="R580" s="239"/>
      <c r="T580" s="240"/>
      <c r="U580" s="235"/>
      <c r="V580" s="235"/>
      <c r="W580" s="235"/>
      <c r="X580" s="235"/>
      <c r="Y580" s="235"/>
      <c r="Z580" s="235"/>
      <c r="AA580" s="241"/>
      <c r="AT580" s="242" t="s">
        <v>280</v>
      </c>
      <c r="AU580" s="242" t="s">
        <v>277</v>
      </c>
      <c r="AV580" s="10" t="s">
        <v>85</v>
      </c>
      <c r="AW580" s="10" t="s">
        <v>35</v>
      </c>
      <c r="AX580" s="10" t="s">
        <v>77</v>
      </c>
      <c r="AY580" s="242" t="s">
        <v>272</v>
      </c>
    </row>
    <row r="581" s="11" customFormat="1" ht="16.5" customHeight="1">
      <c r="B581" s="243"/>
      <c r="C581" s="244"/>
      <c r="D581" s="244"/>
      <c r="E581" s="245" t="s">
        <v>22</v>
      </c>
      <c r="F581" s="246" t="s">
        <v>22</v>
      </c>
      <c r="G581" s="244"/>
      <c r="H581" s="244"/>
      <c r="I581" s="244"/>
      <c r="J581" s="244"/>
      <c r="K581" s="247">
        <v>0</v>
      </c>
      <c r="L581" s="244"/>
      <c r="M581" s="244"/>
      <c r="N581" s="244"/>
      <c r="O581" s="244"/>
      <c r="P581" s="244"/>
      <c r="Q581" s="244"/>
      <c r="R581" s="248"/>
      <c r="T581" s="249"/>
      <c r="U581" s="244"/>
      <c r="V581" s="244"/>
      <c r="W581" s="244"/>
      <c r="X581" s="244"/>
      <c r="Y581" s="244"/>
      <c r="Z581" s="244"/>
      <c r="AA581" s="250"/>
      <c r="AT581" s="251" t="s">
        <v>280</v>
      </c>
      <c r="AU581" s="251" t="s">
        <v>277</v>
      </c>
      <c r="AV581" s="11" t="s">
        <v>126</v>
      </c>
      <c r="AW581" s="11" t="s">
        <v>6</v>
      </c>
      <c r="AX581" s="11" t="s">
        <v>77</v>
      </c>
      <c r="AY581" s="251" t="s">
        <v>272</v>
      </c>
    </row>
    <row r="582" s="10" customFormat="1" ht="16.5" customHeight="1">
      <c r="B582" s="234"/>
      <c r="C582" s="235"/>
      <c r="D582" s="235"/>
      <c r="E582" s="236" t="s">
        <v>22</v>
      </c>
      <c r="F582" s="252" t="s">
        <v>281</v>
      </c>
      <c r="G582" s="235"/>
      <c r="H582" s="235"/>
      <c r="I582" s="235"/>
      <c r="J582" s="235"/>
      <c r="K582" s="236" t="s">
        <v>22</v>
      </c>
      <c r="L582" s="235"/>
      <c r="M582" s="235"/>
      <c r="N582" s="235"/>
      <c r="O582" s="235"/>
      <c r="P582" s="235"/>
      <c r="Q582" s="235"/>
      <c r="R582" s="239"/>
      <c r="T582" s="240"/>
      <c r="U582" s="235"/>
      <c r="V582" s="235"/>
      <c r="W582" s="235"/>
      <c r="X582" s="235"/>
      <c r="Y582" s="235"/>
      <c r="Z582" s="235"/>
      <c r="AA582" s="241"/>
      <c r="AT582" s="242" t="s">
        <v>280</v>
      </c>
      <c r="AU582" s="242" t="s">
        <v>277</v>
      </c>
      <c r="AV582" s="10" t="s">
        <v>85</v>
      </c>
      <c r="AW582" s="10" t="s">
        <v>35</v>
      </c>
      <c r="AX582" s="10" t="s">
        <v>77</v>
      </c>
      <c r="AY582" s="242" t="s">
        <v>272</v>
      </c>
    </row>
    <row r="583" s="10" customFormat="1" ht="16.5" customHeight="1">
      <c r="B583" s="234"/>
      <c r="C583" s="235"/>
      <c r="D583" s="235"/>
      <c r="E583" s="236" t="s">
        <v>22</v>
      </c>
      <c r="F583" s="252" t="s">
        <v>387</v>
      </c>
      <c r="G583" s="235"/>
      <c r="H583" s="235"/>
      <c r="I583" s="235"/>
      <c r="J583" s="235"/>
      <c r="K583" s="236" t="s">
        <v>22</v>
      </c>
      <c r="L583" s="235"/>
      <c r="M583" s="235"/>
      <c r="N583" s="235"/>
      <c r="O583" s="235"/>
      <c r="P583" s="235"/>
      <c r="Q583" s="235"/>
      <c r="R583" s="239"/>
      <c r="T583" s="240"/>
      <c r="U583" s="235"/>
      <c r="V583" s="235"/>
      <c r="W583" s="235"/>
      <c r="X583" s="235"/>
      <c r="Y583" s="235"/>
      <c r="Z583" s="235"/>
      <c r="AA583" s="241"/>
      <c r="AT583" s="242" t="s">
        <v>280</v>
      </c>
      <c r="AU583" s="242" t="s">
        <v>277</v>
      </c>
      <c r="AV583" s="10" t="s">
        <v>85</v>
      </c>
      <c r="AW583" s="10" t="s">
        <v>35</v>
      </c>
      <c r="AX583" s="10" t="s">
        <v>77</v>
      </c>
      <c r="AY583" s="242" t="s">
        <v>272</v>
      </c>
    </row>
    <row r="584" s="11" customFormat="1" ht="16.5" customHeight="1">
      <c r="B584" s="243"/>
      <c r="C584" s="244"/>
      <c r="D584" s="244"/>
      <c r="E584" s="245" t="s">
        <v>22</v>
      </c>
      <c r="F584" s="246" t="s">
        <v>567</v>
      </c>
      <c r="G584" s="244"/>
      <c r="H584" s="244"/>
      <c r="I584" s="244"/>
      <c r="J584" s="244"/>
      <c r="K584" s="247">
        <v>2</v>
      </c>
      <c r="L584" s="244"/>
      <c r="M584" s="244"/>
      <c r="N584" s="244"/>
      <c r="O584" s="244"/>
      <c r="P584" s="244"/>
      <c r="Q584" s="244"/>
      <c r="R584" s="248"/>
      <c r="T584" s="249"/>
      <c r="U584" s="244"/>
      <c r="V584" s="244"/>
      <c r="W584" s="244"/>
      <c r="X584" s="244"/>
      <c r="Y584" s="244"/>
      <c r="Z584" s="244"/>
      <c r="AA584" s="250"/>
      <c r="AT584" s="251" t="s">
        <v>280</v>
      </c>
      <c r="AU584" s="251" t="s">
        <v>277</v>
      </c>
      <c r="AV584" s="11" t="s">
        <v>126</v>
      </c>
      <c r="AW584" s="11" t="s">
        <v>35</v>
      </c>
      <c r="AX584" s="11" t="s">
        <v>77</v>
      </c>
      <c r="AY584" s="251" t="s">
        <v>272</v>
      </c>
    </row>
    <row r="585" s="12" customFormat="1" ht="16.5" customHeight="1">
      <c r="B585" s="253"/>
      <c r="C585" s="254"/>
      <c r="D585" s="254"/>
      <c r="E585" s="255" t="s">
        <v>22</v>
      </c>
      <c r="F585" s="256" t="s">
        <v>284</v>
      </c>
      <c r="G585" s="254"/>
      <c r="H585" s="254"/>
      <c r="I585" s="254"/>
      <c r="J585" s="254"/>
      <c r="K585" s="257">
        <v>2</v>
      </c>
      <c r="L585" s="254"/>
      <c r="M585" s="254"/>
      <c r="N585" s="254"/>
      <c r="O585" s="254"/>
      <c r="P585" s="254"/>
      <c r="Q585" s="254"/>
      <c r="R585" s="258"/>
      <c r="T585" s="259"/>
      <c r="U585" s="254"/>
      <c r="V585" s="254"/>
      <c r="W585" s="254"/>
      <c r="X585" s="254"/>
      <c r="Y585" s="254"/>
      <c r="Z585" s="254"/>
      <c r="AA585" s="260"/>
      <c r="AT585" s="261" t="s">
        <v>280</v>
      </c>
      <c r="AU585" s="261" t="s">
        <v>277</v>
      </c>
      <c r="AV585" s="12" t="s">
        <v>277</v>
      </c>
      <c r="AW585" s="12" t="s">
        <v>35</v>
      </c>
      <c r="AX585" s="12" t="s">
        <v>77</v>
      </c>
      <c r="AY585" s="261" t="s">
        <v>272</v>
      </c>
    </row>
    <row r="586" s="13" customFormat="1" ht="16.5" customHeight="1">
      <c r="B586" s="262"/>
      <c r="C586" s="263"/>
      <c r="D586" s="263"/>
      <c r="E586" s="264" t="s">
        <v>165</v>
      </c>
      <c r="F586" s="265" t="s">
        <v>285</v>
      </c>
      <c r="G586" s="263"/>
      <c r="H586" s="263"/>
      <c r="I586" s="263"/>
      <c r="J586" s="263"/>
      <c r="K586" s="266">
        <v>2</v>
      </c>
      <c r="L586" s="263"/>
      <c r="M586" s="263"/>
      <c r="N586" s="263"/>
      <c r="O586" s="263"/>
      <c r="P586" s="263"/>
      <c r="Q586" s="263"/>
      <c r="R586" s="267"/>
      <c r="T586" s="268"/>
      <c r="U586" s="263"/>
      <c r="V586" s="263"/>
      <c r="W586" s="263"/>
      <c r="X586" s="263"/>
      <c r="Y586" s="263"/>
      <c r="Z586" s="263"/>
      <c r="AA586" s="269"/>
      <c r="AT586" s="270" t="s">
        <v>280</v>
      </c>
      <c r="AU586" s="270" t="s">
        <v>277</v>
      </c>
      <c r="AV586" s="13" t="s">
        <v>276</v>
      </c>
      <c r="AW586" s="13" t="s">
        <v>35</v>
      </c>
      <c r="AX586" s="13" t="s">
        <v>85</v>
      </c>
      <c r="AY586" s="270" t="s">
        <v>272</v>
      </c>
    </row>
    <row r="587" s="1" customFormat="1" ht="16.5" customHeight="1">
      <c r="B587" s="48"/>
      <c r="C587" s="271" t="s">
        <v>568</v>
      </c>
      <c r="D587" s="271" t="s">
        <v>349</v>
      </c>
      <c r="E587" s="272" t="s">
        <v>569</v>
      </c>
      <c r="F587" s="273" t="s">
        <v>570</v>
      </c>
      <c r="G587" s="273"/>
      <c r="H587" s="273"/>
      <c r="I587" s="273"/>
      <c r="J587" s="274" t="s">
        <v>334</v>
      </c>
      <c r="K587" s="275">
        <v>2.1000000000000001</v>
      </c>
      <c r="L587" s="276">
        <v>0</v>
      </c>
      <c r="M587" s="277"/>
      <c r="N587" s="278">
        <f>ROUND(L587*K587,2)</f>
        <v>0</v>
      </c>
      <c r="O587" s="230"/>
      <c r="P587" s="230"/>
      <c r="Q587" s="230"/>
      <c r="R587" s="50"/>
      <c r="T587" s="231" t="s">
        <v>22</v>
      </c>
      <c r="U587" s="58" t="s">
        <v>42</v>
      </c>
      <c r="V587" s="49"/>
      <c r="W587" s="232">
        <f>V587*K587</f>
        <v>0</v>
      </c>
      <c r="X587" s="232">
        <v>0.00051000000000000004</v>
      </c>
      <c r="Y587" s="232">
        <f>X587*K587</f>
        <v>0.0010710000000000001</v>
      </c>
      <c r="Z587" s="232">
        <v>0</v>
      </c>
      <c r="AA587" s="233">
        <f>Z587*K587</f>
        <v>0</v>
      </c>
      <c r="AR587" s="24" t="s">
        <v>153</v>
      </c>
      <c r="AT587" s="24" t="s">
        <v>349</v>
      </c>
      <c r="AU587" s="24" t="s">
        <v>277</v>
      </c>
      <c r="AY587" s="24" t="s">
        <v>272</v>
      </c>
      <c r="BE587" s="144">
        <f>IF(U587="základní",N587,0)</f>
        <v>0</v>
      </c>
      <c r="BF587" s="144">
        <f>IF(U587="snížená",N587,0)</f>
        <v>0</v>
      </c>
      <c r="BG587" s="144">
        <f>IF(U587="zákl. přenesená",N587,0)</f>
        <v>0</v>
      </c>
      <c r="BH587" s="144">
        <f>IF(U587="sníž. přenesená",N587,0)</f>
        <v>0</v>
      </c>
      <c r="BI587" s="144">
        <f>IF(U587="nulová",N587,0)</f>
        <v>0</v>
      </c>
      <c r="BJ587" s="24" t="s">
        <v>85</v>
      </c>
      <c r="BK587" s="144">
        <f>ROUND(L587*K587,2)</f>
        <v>0</v>
      </c>
      <c r="BL587" s="24" t="s">
        <v>276</v>
      </c>
      <c r="BM587" s="24" t="s">
        <v>571</v>
      </c>
    </row>
    <row r="588" s="10" customFormat="1" ht="16.5" customHeight="1">
      <c r="B588" s="234"/>
      <c r="C588" s="235"/>
      <c r="D588" s="235"/>
      <c r="E588" s="236" t="s">
        <v>22</v>
      </c>
      <c r="F588" s="237" t="s">
        <v>560</v>
      </c>
      <c r="G588" s="238"/>
      <c r="H588" s="238"/>
      <c r="I588" s="238"/>
      <c r="J588" s="235"/>
      <c r="K588" s="236" t="s">
        <v>22</v>
      </c>
      <c r="L588" s="235"/>
      <c r="M588" s="235"/>
      <c r="N588" s="235"/>
      <c r="O588" s="235"/>
      <c r="P588" s="235"/>
      <c r="Q588" s="235"/>
      <c r="R588" s="239"/>
      <c r="T588" s="240"/>
      <c r="U588" s="235"/>
      <c r="V588" s="235"/>
      <c r="W588" s="235"/>
      <c r="X588" s="235"/>
      <c r="Y588" s="235"/>
      <c r="Z588" s="235"/>
      <c r="AA588" s="241"/>
      <c r="AT588" s="242" t="s">
        <v>280</v>
      </c>
      <c r="AU588" s="242" t="s">
        <v>277</v>
      </c>
      <c r="AV588" s="10" t="s">
        <v>85</v>
      </c>
      <c r="AW588" s="10" t="s">
        <v>35</v>
      </c>
      <c r="AX588" s="10" t="s">
        <v>77</v>
      </c>
      <c r="AY588" s="242" t="s">
        <v>272</v>
      </c>
    </row>
    <row r="589" s="10" customFormat="1" ht="16.5" customHeight="1">
      <c r="B589" s="234"/>
      <c r="C589" s="235"/>
      <c r="D589" s="235"/>
      <c r="E589" s="236" t="s">
        <v>22</v>
      </c>
      <c r="F589" s="252" t="s">
        <v>561</v>
      </c>
      <c r="G589" s="235"/>
      <c r="H589" s="235"/>
      <c r="I589" s="235"/>
      <c r="J589" s="235"/>
      <c r="K589" s="236" t="s">
        <v>22</v>
      </c>
      <c r="L589" s="235"/>
      <c r="M589" s="235"/>
      <c r="N589" s="235"/>
      <c r="O589" s="235"/>
      <c r="P589" s="235"/>
      <c r="Q589" s="235"/>
      <c r="R589" s="239"/>
      <c r="T589" s="240"/>
      <c r="U589" s="235"/>
      <c r="V589" s="235"/>
      <c r="W589" s="235"/>
      <c r="X589" s="235"/>
      <c r="Y589" s="235"/>
      <c r="Z589" s="235"/>
      <c r="AA589" s="241"/>
      <c r="AT589" s="242" t="s">
        <v>280</v>
      </c>
      <c r="AU589" s="242" t="s">
        <v>277</v>
      </c>
      <c r="AV589" s="10" t="s">
        <v>85</v>
      </c>
      <c r="AW589" s="10" t="s">
        <v>35</v>
      </c>
      <c r="AX589" s="10" t="s">
        <v>77</v>
      </c>
      <c r="AY589" s="242" t="s">
        <v>272</v>
      </c>
    </row>
    <row r="590" s="11" customFormat="1" ht="16.5" customHeight="1">
      <c r="B590" s="243"/>
      <c r="C590" s="244"/>
      <c r="D590" s="244"/>
      <c r="E590" s="245" t="s">
        <v>22</v>
      </c>
      <c r="F590" s="246" t="s">
        <v>22</v>
      </c>
      <c r="G590" s="244"/>
      <c r="H590" s="244"/>
      <c r="I590" s="244"/>
      <c r="J590" s="244"/>
      <c r="K590" s="247">
        <v>0</v>
      </c>
      <c r="L590" s="244"/>
      <c r="M590" s="244"/>
      <c r="N590" s="244"/>
      <c r="O590" s="244"/>
      <c r="P590" s="244"/>
      <c r="Q590" s="244"/>
      <c r="R590" s="248"/>
      <c r="T590" s="249"/>
      <c r="U590" s="244"/>
      <c r="V590" s="244"/>
      <c r="W590" s="244"/>
      <c r="X590" s="244"/>
      <c r="Y590" s="244"/>
      <c r="Z590" s="244"/>
      <c r="AA590" s="250"/>
      <c r="AT590" s="251" t="s">
        <v>280</v>
      </c>
      <c r="AU590" s="251" t="s">
        <v>277</v>
      </c>
      <c r="AV590" s="11" t="s">
        <v>126</v>
      </c>
      <c r="AW590" s="11" t="s">
        <v>6</v>
      </c>
      <c r="AX590" s="11" t="s">
        <v>77</v>
      </c>
      <c r="AY590" s="251" t="s">
        <v>272</v>
      </c>
    </row>
    <row r="591" s="10" customFormat="1" ht="16.5" customHeight="1">
      <c r="B591" s="234"/>
      <c r="C591" s="235"/>
      <c r="D591" s="235"/>
      <c r="E591" s="236" t="s">
        <v>22</v>
      </c>
      <c r="F591" s="252" t="s">
        <v>554</v>
      </c>
      <c r="G591" s="235"/>
      <c r="H591" s="235"/>
      <c r="I591" s="235"/>
      <c r="J591" s="235"/>
      <c r="K591" s="236" t="s">
        <v>22</v>
      </c>
      <c r="L591" s="235"/>
      <c r="M591" s="235"/>
      <c r="N591" s="235"/>
      <c r="O591" s="235"/>
      <c r="P591" s="235"/>
      <c r="Q591" s="235"/>
      <c r="R591" s="239"/>
      <c r="T591" s="240"/>
      <c r="U591" s="235"/>
      <c r="V591" s="235"/>
      <c r="W591" s="235"/>
      <c r="X591" s="235"/>
      <c r="Y591" s="235"/>
      <c r="Z591" s="235"/>
      <c r="AA591" s="241"/>
      <c r="AT591" s="242" t="s">
        <v>280</v>
      </c>
      <c r="AU591" s="242" t="s">
        <v>277</v>
      </c>
      <c r="AV591" s="10" t="s">
        <v>85</v>
      </c>
      <c r="AW591" s="10" t="s">
        <v>35</v>
      </c>
      <c r="AX591" s="10" t="s">
        <v>77</v>
      </c>
      <c r="AY591" s="242" t="s">
        <v>272</v>
      </c>
    </row>
    <row r="592" s="11" customFormat="1" ht="16.5" customHeight="1">
      <c r="B592" s="243"/>
      <c r="C592" s="244"/>
      <c r="D592" s="244"/>
      <c r="E592" s="245" t="s">
        <v>22</v>
      </c>
      <c r="F592" s="246" t="s">
        <v>572</v>
      </c>
      <c r="G592" s="244"/>
      <c r="H592" s="244"/>
      <c r="I592" s="244"/>
      <c r="J592" s="244"/>
      <c r="K592" s="247">
        <v>2.1000000000000001</v>
      </c>
      <c r="L592" s="244"/>
      <c r="M592" s="244"/>
      <c r="N592" s="244"/>
      <c r="O592" s="244"/>
      <c r="P592" s="244"/>
      <c r="Q592" s="244"/>
      <c r="R592" s="248"/>
      <c r="T592" s="249"/>
      <c r="U592" s="244"/>
      <c r="V592" s="244"/>
      <c r="W592" s="244"/>
      <c r="X592" s="244"/>
      <c r="Y592" s="244"/>
      <c r="Z592" s="244"/>
      <c r="AA592" s="250"/>
      <c r="AT592" s="251" t="s">
        <v>280</v>
      </c>
      <c r="AU592" s="251" t="s">
        <v>277</v>
      </c>
      <c r="AV592" s="11" t="s">
        <v>126</v>
      </c>
      <c r="AW592" s="11" t="s">
        <v>35</v>
      </c>
      <c r="AX592" s="11" t="s">
        <v>77</v>
      </c>
      <c r="AY592" s="251" t="s">
        <v>272</v>
      </c>
    </row>
    <row r="593" s="12" customFormat="1" ht="16.5" customHeight="1">
      <c r="B593" s="253"/>
      <c r="C593" s="254"/>
      <c r="D593" s="254"/>
      <c r="E593" s="255" t="s">
        <v>22</v>
      </c>
      <c r="F593" s="256" t="s">
        <v>284</v>
      </c>
      <c r="G593" s="254"/>
      <c r="H593" s="254"/>
      <c r="I593" s="254"/>
      <c r="J593" s="254"/>
      <c r="K593" s="257">
        <v>2.1000000000000001</v>
      </c>
      <c r="L593" s="254"/>
      <c r="M593" s="254"/>
      <c r="N593" s="254"/>
      <c r="O593" s="254"/>
      <c r="P593" s="254"/>
      <c r="Q593" s="254"/>
      <c r="R593" s="258"/>
      <c r="T593" s="259"/>
      <c r="U593" s="254"/>
      <c r="V593" s="254"/>
      <c r="W593" s="254"/>
      <c r="X593" s="254"/>
      <c r="Y593" s="254"/>
      <c r="Z593" s="254"/>
      <c r="AA593" s="260"/>
      <c r="AT593" s="261" t="s">
        <v>280</v>
      </c>
      <c r="AU593" s="261" t="s">
        <v>277</v>
      </c>
      <c r="AV593" s="12" t="s">
        <v>277</v>
      </c>
      <c r="AW593" s="12" t="s">
        <v>35</v>
      </c>
      <c r="AX593" s="12" t="s">
        <v>77</v>
      </c>
      <c r="AY593" s="261" t="s">
        <v>272</v>
      </c>
    </row>
    <row r="594" s="13" customFormat="1" ht="16.5" customHeight="1">
      <c r="B594" s="262"/>
      <c r="C594" s="263"/>
      <c r="D594" s="263"/>
      <c r="E594" s="264" t="s">
        <v>22</v>
      </c>
      <c r="F594" s="265" t="s">
        <v>285</v>
      </c>
      <c r="G594" s="263"/>
      <c r="H594" s="263"/>
      <c r="I594" s="263"/>
      <c r="J594" s="263"/>
      <c r="K594" s="266">
        <v>2.1000000000000001</v>
      </c>
      <c r="L594" s="263"/>
      <c r="M594" s="263"/>
      <c r="N594" s="263"/>
      <c r="O594" s="263"/>
      <c r="P594" s="263"/>
      <c r="Q594" s="263"/>
      <c r="R594" s="267"/>
      <c r="T594" s="268"/>
      <c r="U594" s="263"/>
      <c r="V594" s="263"/>
      <c r="W594" s="263"/>
      <c r="X594" s="263"/>
      <c r="Y594" s="263"/>
      <c r="Z594" s="263"/>
      <c r="AA594" s="269"/>
      <c r="AT594" s="270" t="s">
        <v>280</v>
      </c>
      <c r="AU594" s="270" t="s">
        <v>277</v>
      </c>
      <c r="AV594" s="13" t="s">
        <v>276</v>
      </c>
      <c r="AW594" s="13" t="s">
        <v>35</v>
      </c>
      <c r="AX594" s="13" t="s">
        <v>85</v>
      </c>
      <c r="AY594" s="270" t="s">
        <v>272</v>
      </c>
    </row>
    <row r="595" s="1" customFormat="1" ht="38.25" customHeight="1">
      <c r="B595" s="48"/>
      <c r="C595" s="223" t="s">
        <v>573</v>
      </c>
      <c r="D595" s="223" t="s">
        <v>273</v>
      </c>
      <c r="E595" s="224" t="s">
        <v>574</v>
      </c>
      <c r="F595" s="225" t="s">
        <v>575</v>
      </c>
      <c r="G595" s="225"/>
      <c r="H595" s="225"/>
      <c r="I595" s="225"/>
      <c r="J595" s="226" t="s">
        <v>546</v>
      </c>
      <c r="K595" s="227">
        <v>6.2000000000000002</v>
      </c>
      <c r="L595" s="228">
        <v>0</v>
      </c>
      <c r="M595" s="229"/>
      <c r="N595" s="230">
        <f>ROUND(L595*K595,2)</f>
        <v>0</v>
      </c>
      <c r="O595" s="230"/>
      <c r="P595" s="230"/>
      <c r="Q595" s="230"/>
      <c r="R595" s="50"/>
      <c r="T595" s="231" t="s">
        <v>22</v>
      </c>
      <c r="U595" s="58" t="s">
        <v>42</v>
      </c>
      <c r="V595" s="49"/>
      <c r="W595" s="232">
        <f>V595*K595</f>
        <v>0</v>
      </c>
      <c r="X595" s="232">
        <v>6.0000000000000002E-05</v>
      </c>
      <c r="Y595" s="232">
        <f>X595*K595</f>
        <v>0.00037200000000000004</v>
      </c>
      <c r="Z595" s="232">
        <v>0</v>
      </c>
      <c r="AA595" s="233">
        <f>Z595*K595</f>
        <v>0</v>
      </c>
      <c r="AR595" s="24" t="s">
        <v>276</v>
      </c>
      <c r="AT595" s="24" t="s">
        <v>273</v>
      </c>
      <c r="AU595" s="24" t="s">
        <v>277</v>
      </c>
      <c r="AY595" s="24" t="s">
        <v>272</v>
      </c>
      <c r="BE595" s="144">
        <f>IF(U595="základní",N595,0)</f>
        <v>0</v>
      </c>
      <c r="BF595" s="144">
        <f>IF(U595="snížená",N595,0)</f>
        <v>0</v>
      </c>
      <c r="BG595" s="144">
        <f>IF(U595="zákl. přenesená",N595,0)</f>
        <v>0</v>
      </c>
      <c r="BH595" s="144">
        <f>IF(U595="sníž. přenesená",N595,0)</f>
        <v>0</v>
      </c>
      <c r="BI595" s="144">
        <f>IF(U595="nulová",N595,0)</f>
        <v>0</v>
      </c>
      <c r="BJ595" s="24" t="s">
        <v>85</v>
      </c>
      <c r="BK595" s="144">
        <f>ROUND(L595*K595,2)</f>
        <v>0</v>
      </c>
      <c r="BL595" s="24" t="s">
        <v>276</v>
      </c>
      <c r="BM595" s="24" t="s">
        <v>576</v>
      </c>
    </row>
    <row r="596" s="10" customFormat="1" ht="16.5" customHeight="1">
      <c r="B596" s="234"/>
      <c r="C596" s="235"/>
      <c r="D596" s="235"/>
      <c r="E596" s="236" t="s">
        <v>22</v>
      </c>
      <c r="F596" s="237" t="s">
        <v>577</v>
      </c>
      <c r="G596" s="238"/>
      <c r="H596" s="238"/>
      <c r="I596" s="238"/>
      <c r="J596" s="235"/>
      <c r="K596" s="236" t="s">
        <v>22</v>
      </c>
      <c r="L596" s="235"/>
      <c r="M596" s="235"/>
      <c r="N596" s="235"/>
      <c r="O596" s="235"/>
      <c r="P596" s="235"/>
      <c r="Q596" s="235"/>
      <c r="R596" s="239"/>
      <c r="T596" s="240"/>
      <c r="U596" s="235"/>
      <c r="V596" s="235"/>
      <c r="W596" s="235"/>
      <c r="X596" s="235"/>
      <c r="Y596" s="235"/>
      <c r="Z596" s="235"/>
      <c r="AA596" s="241"/>
      <c r="AT596" s="242" t="s">
        <v>280</v>
      </c>
      <c r="AU596" s="242" t="s">
        <v>277</v>
      </c>
      <c r="AV596" s="10" t="s">
        <v>85</v>
      </c>
      <c r="AW596" s="10" t="s">
        <v>35</v>
      </c>
      <c r="AX596" s="10" t="s">
        <v>77</v>
      </c>
      <c r="AY596" s="242" t="s">
        <v>272</v>
      </c>
    </row>
    <row r="597" s="11" customFormat="1" ht="16.5" customHeight="1">
      <c r="B597" s="243"/>
      <c r="C597" s="244"/>
      <c r="D597" s="244"/>
      <c r="E597" s="245" t="s">
        <v>22</v>
      </c>
      <c r="F597" s="246" t="s">
        <v>22</v>
      </c>
      <c r="G597" s="244"/>
      <c r="H597" s="244"/>
      <c r="I597" s="244"/>
      <c r="J597" s="244"/>
      <c r="K597" s="247">
        <v>0</v>
      </c>
      <c r="L597" s="244"/>
      <c r="M597" s="244"/>
      <c r="N597" s="244"/>
      <c r="O597" s="244"/>
      <c r="P597" s="244"/>
      <c r="Q597" s="244"/>
      <c r="R597" s="248"/>
      <c r="T597" s="249"/>
      <c r="U597" s="244"/>
      <c r="V597" s="244"/>
      <c r="W597" s="244"/>
      <c r="X597" s="244"/>
      <c r="Y597" s="244"/>
      <c r="Z597" s="244"/>
      <c r="AA597" s="250"/>
      <c r="AT597" s="251" t="s">
        <v>280</v>
      </c>
      <c r="AU597" s="251" t="s">
        <v>277</v>
      </c>
      <c r="AV597" s="11" t="s">
        <v>126</v>
      </c>
      <c r="AW597" s="11" t="s">
        <v>6</v>
      </c>
      <c r="AX597" s="11" t="s">
        <v>77</v>
      </c>
      <c r="AY597" s="251" t="s">
        <v>272</v>
      </c>
    </row>
    <row r="598" s="10" customFormat="1" ht="16.5" customHeight="1">
      <c r="B598" s="234"/>
      <c r="C598" s="235"/>
      <c r="D598" s="235"/>
      <c r="E598" s="236" t="s">
        <v>22</v>
      </c>
      <c r="F598" s="252" t="s">
        <v>281</v>
      </c>
      <c r="G598" s="235"/>
      <c r="H598" s="235"/>
      <c r="I598" s="235"/>
      <c r="J598" s="235"/>
      <c r="K598" s="236" t="s">
        <v>22</v>
      </c>
      <c r="L598" s="235"/>
      <c r="M598" s="235"/>
      <c r="N598" s="235"/>
      <c r="O598" s="235"/>
      <c r="P598" s="235"/>
      <c r="Q598" s="235"/>
      <c r="R598" s="239"/>
      <c r="T598" s="240"/>
      <c r="U598" s="235"/>
      <c r="V598" s="235"/>
      <c r="W598" s="235"/>
      <c r="X598" s="235"/>
      <c r="Y598" s="235"/>
      <c r="Z598" s="235"/>
      <c r="AA598" s="241"/>
      <c r="AT598" s="242" t="s">
        <v>280</v>
      </c>
      <c r="AU598" s="242" t="s">
        <v>277</v>
      </c>
      <c r="AV598" s="10" t="s">
        <v>85</v>
      </c>
      <c r="AW598" s="10" t="s">
        <v>35</v>
      </c>
      <c r="AX598" s="10" t="s">
        <v>77</v>
      </c>
      <c r="AY598" s="242" t="s">
        <v>272</v>
      </c>
    </row>
    <row r="599" s="10" customFormat="1" ht="16.5" customHeight="1">
      <c r="B599" s="234"/>
      <c r="C599" s="235"/>
      <c r="D599" s="235"/>
      <c r="E599" s="236" t="s">
        <v>22</v>
      </c>
      <c r="F599" s="252" t="s">
        <v>387</v>
      </c>
      <c r="G599" s="235"/>
      <c r="H599" s="235"/>
      <c r="I599" s="235"/>
      <c r="J599" s="235"/>
      <c r="K599" s="236" t="s">
        <v>22</v>
      </c>
      <c r="L599" s="235"/>
      <c r="M599" s="235"/>
      <c r="N599" s="235"/>
      <c r="O599" s="235"/>
      <c r="P599" s="235"/>
      <c r="Q599" s="235"/>
      <c r="R599" s="239"/>
      <c r="T599" s="240"/>
      <c r="U599" s="235"/>
      <c r="V599" s="235"/>
      <c r="W599" s="235"/>
      <c r="X599" s="235"/>
      <c r="Y599" s="235"/>
      <c r="Z599" s="235"/>
      <c r="AA599" s="241"/>
      <c r="AT599" s="242" t="s">
        <v>280</v>
      </c>
      <c r="AU599" s="242" t="s">
        <v>277</v>
      </c>
      <c r="AV599" s="10" t="s">
        <v>85</v>
      </c>
      <c r="AW599" s="10" t="s">
        <v>35</v>
      </c>
      <c r="AX599" s="10" t="s">
        <v>77</v>
      </c>
      <c r="AY599" s="242" t="s">
        <v>272</v>
      </c>
    </row>
    <row r="600" s="11" customFormat="1" ht="16.5" customHeight="1">
      <c r="B600" s="243"/>
      <c r="C600" s="244"/>
      <c r="D600" s="244"/>
      <c r="E600" s="245" t="s">
        <v>22</v>
      </c>
      <c r="F600" s="246" t="s">
        <v>578</v>
      </c>
      <c r="G600" s="244"/>
      <c r="H600" s="244"/>
      <c r="I600" s="244"/>
      <c r="J600" s="244"/>
      <c r="K600" s="247">
        <v>7</v>
      </c>
      <c r="L600" s="244"/>
      <c r="M600" s="244"/>
      <c r="N600" s="244"/>
      <c r="O600" s="244"/>
      <c r="P600" s="244"/>
      <c r="Q600" s="244"/>
      <c r="R600" s="248"/>
      <c r="T600" s="249"/>
      <c r="U600" s="244"/>
      <c r="V600" s="244"/>
      <c r="W600" s="244"/>
      <c r="X600" s="244"/>
      <c r="Y600" s="244"/>
      <c r="Z600" s="244"/>
      <c r="AA600" s="250"/>
      <c r="AT600" s="251" t="s">
        <v>280</v>
      </c>
      <c r="AU600" s="251" t="s">
        <v>277</v>
      </c>
      <c r="AV600" s="11" t="s">
        <v>126</v>
      </c>
      <c r="AW600" s="11" t="s">
        <v>35</v>
      </c>
      <c r="AX600" s="11" t="s">
        <v>77</v>
      </c>
      <c r="AY600" s="251" t="s">
        <v>272</v>
      </c>
    </row>
    <row r="601" s="10" customFormat="1" ht="16.5" customHeight="1">
      <c r="B601" s="234"/>
      <c r="C601" s="235"/>
      <c r="D601" s="235"/>
      <c r="E601" s="236" t="s">
        <v>22</v>
      </c>
      <c r="F601" s="252" t="s">
        <v>389</v>
      </c>
      <c r="G601" s="235"/>
      <c r="H601" s="235"/>
      <c r="I601" s="235"/>
      <c r="J601" s="235"/>
      <c r="K601" s="236" t="s">
        <v>22</v>
      </c>
      <c r="L601" s="235"/>
      <c r="M601" s="235"/>
      <c r="N601" s="235"/>
      <c r="O601" s="235"/>
      <c r="P601" s="235"/>
      <c r="Q601" s="235"/>
      <c r="R601" s="239"/>
      <c r="T601" s="240"/>
      <c r="U601" s="235"/>
      <c r="V601" s="235"/>
      <c r="W601" s="235"/>
      <c r="X601" s="235"/>
      <c r="Y601" s="235"/>
      <c r="Z601" s="235"/>
      <c r="AA601" s="241"/>
      <c r="AT601" s="242" t="s">
        <v>280</v>
      </c>
      <c r="AU601" s="242" t="s">
        <v>277</v>
      </c>
      <c r="AV601" s="10" t="s">
        <v>85</v>
      </c>
      <c r="AW601" s="10" t="s">
        <v>35</v>
      </c>
      <c r="AX601" s="10" t="s">
        <v>77</v>
      </c>
      <c r="AY601" s="242" t="s">
        <v>272</v>
      </c>
    </row>
    <row r="602" s="11" customFormat="1" ht="16.5" customHeight="1">
      <c r="B602" s="243"/>
      <c r="C602" s="244"/>
      <c r="D602" s="244"/>
      <c r="E602" s="245" t="s">
        <v>22</v>
      </c>
      <c r="F602" s="246" t="s">
        <v>579</v>
      </c>
      <c r="G602" s="244"/>
      <c r="H602" s="244"/>
      <c r="I602" s="244"/>
      <c r="J602" s="244"/>
      <c r="K602" s="247">
        <v>-0.80000000000000004</v>
      </c>
      <c r="L602" s="244"/>
      <c r="M602" s="244"/>
      <c r="N602" s="244"/>
      <c r="O602" s="244"/>
      <c r="P602" s="244"/>
      <c r="Q602" s="244"/>
      <c r="R602" s="248"/>
      <c r="T602" s="249"/>
      <c r="U602" s="244"/>
      <c r="V602" s="244"/>
      <c r="W602" s="244"/>
      <c r="X602" s="244"/>
      <c r="Y602" s="244"/>
      <c r="Z602" s="244"/>
      <c r="AA602" s="250"/>
      <c r="AT602" s="251" t="s">
        <v>280</v>
      </c>
      <c r="AU602" s="251" t="s">
        <v>277</v>
      </c>
      <c r="AV602" s="11" t="s">
        <v>126</v>
      </c>
      <c r="AW602" s="11" t="s">
        <v>35</v>
      </c>
      <c r="AX602" s="11" t="s">
        <v>77</v>
      </c>
      <c r="AY602" s="251" t="s">
        <v>272</v>
      </c>
    </row>
    <row r="603" s="12" customFormat="1" ht="16.5" customHeight="1">
      <c r="B603" s="253"/>
      <c r="C603" s="254"/>
      <c r="D603" s="254"/>
      <c r="E603" s="255" t="s">
        <v>22</v>
      </c>
      <c r="F603" s="256" t="s">
        <v>284</v>
      </c>
      <c r="G603" s="254"/>
      <c r="H603" s="254"/>
      <c r="I603" s="254"/>
      <c r="J603" s="254"/>
      <c r="K603" s="257">
        <v>6.2000000000000002</v>
      </c>
      <c r="L603" s="254"/>
      <c r="M603" s="254"/>
      <c r="N603" s="254"/>
      <c r="O603" s="254"/>
      <c r="P603" s="254"/>
      <c r="Q603" s="254"/>
      <c r="R603" s="258"/>
      <c r="T603" s="259"/>
      <c r="U603" s="254"/>
      <c r="V603" s="254"/>
      <c r="W603" s="254"/>
      <c r="X603" s="254"/>
      <c r="Y603" s="254"/>
      <c r="Z603" s="254"/>
      <c r="AA603" s="260"/>
      <c r="AT603" s="261" t="s">
        <v>280</v>
      </c>
      <c r="AU603" s="261" t="s">
        <v>277</v>
      </c>
      <c r="AV603" s="12" t="s">
        <v>277</v>
      </c>
      <c r="AW603" s="12" t="s">
        <v>35</v>
      </c>
      <c r="AX603" s="12" t="s">
        <v>77</v>
      </c>
      <c r="AY603" s="261" t="s">
        <v>272</v>
      </c>
    </row>
    <row r="604" s="13" customFormat="1" ht="16.5" customHeight="1">
      <c r="B604" s="262"/>
      <c r="C604" s="263"/>
      <c r="D604" s="263"/>
      <c r="E604" s="264" t="s">
        <v>166</v>
      </c>
      <c r="F604" s="265" t="s">
        <v>285</v>
      </c>
      <c r="G604" s="263"/>
      <c r="H604" s="263"/>
      <c r="I604" s="263"/>
      <c r="J604" s="263"/>
      <c r="K604" s="266">
        <v>6.2000000000000002</v>
      </c>
      <c r="L604" s="263"/>
      <c r="M604" s="263"/>
      <c r="N604" s="263"/>
      <c r="O604" s="263"/>
      <c r="P604" s="263"/>
      <c r="Q604" s="263"/>
      <c r="R604" s="267"/>
      <c r="T604" s="268"/>
      <c r="U604" s="263"/>
      <c r="V604" s="263"/>
      <c r="W604" s="263"/>
      <c r="X604" s="263"/>
      <c r="Y604" s="263"/>
      <c r="Z604" s="263"/>
      <c r="AA604" s="269"/>
      <c r="AT604" s="270" t="s">
        <v>280</v>
      </c>
      <c r="AU604" s="270" t="s">
        <v>277</v>
      </c>
      <c r="AV604" s="13" t="s">
        <v>276</v>
      </c>
      <c r="AW604" s="13" t="s">
        <v>35</v>
      </c>
      <c r="AX604" s="13" t="s">
        <v>85</v>
      </c>
      <c r="AY604" s="270" t="s">
        <v>272</v>
      </c>
    </row>
    <row r="605" s="1" customFormat="1" ht="16.5" customHeight="1">
      <c r="B605" s="48"/>
      <c r="C605" s="271" t="s">
        <v>580</v>
      </c>
      <c r="D605" s="271" t="s">
        <v>349</v>
      </c>
      <c r="E605" s="272" t="s">
        <v>581</v>
      </c>
      <c r="F605" s="273" t="s">
        <v>582</v>
      </c>
      <c r="G605" s="273"/>
      <c r="H605" s="273"/>
      <c r="I605" s="273"/>
      <c r="J605" s="274" t="s">
        <v>546</v>
      </c>
      <c r="K605" s="275">
        <v>6.5099999999999998</v>
      </c>
      <c r="L605" s="276">
        <v>0</v>
      </c>
      <c r="M605" s="277"/>
      <c r="N605" s="278">
        <f>ROUND(L605*K605,2)</f>
        <v>0</v>
      </c>
      <c r="O605" s="230"/>
      <c r="P605" s="230"/>
      <c r="Q605" s="230"/>
      <c r="R605" s="50"/>
      <c r="T605" s="231" t="s">
        <v>22</v>
      </c>
      <c r="U605" s="58" t="s">
        <v>42</v>
      </c>
      <c r="V605" s="49"/>
      <c r="W605" s="232">
        <f>V605*K605</f>
        <v>0</v>
      </c>
      <c r="X605" s="232">
        <v>0.00050000000000000001</v>
      </c>
      <c r="Y605" s="232">
        <f>X605*K605</f>
        <v>0.0032550000000000001</v>
      </c>
      <c r="Z605" s="232">
        <v>0</v>
      </c>
      <c r="AA605" s="233">
        <f>Z605*K605</f>
        <v>0</v>
      </c>
      <c r="AR605" s="24" t="s">
        <v>153</v>
      </c>
      <c r="AT605" s="24" t="s">
        <v>349</v>
      </c>
      <c r="AU605" s="24" t="s">
        <v>277</v>
      </c>
      <c r="AY605" s="24" t="s">
        <v>272</v>
      </c>
      <c r="BE605" s="144">
        <f>IF(U605="základní",N605,0)</f>
        <v>0</v>
      </c>
      <c r="BF605" s="144">
        <f>IF(U605="snížená",N605,0)</f>
        <v>0</v>
      </c>
      <c r="BG605" s="144">
        <f>IF(U605="zákl. přenesená",N605,0)</f>
        <v>0</v>
      </c>
      <c r="BH605" s="144">
        <f>IF(U605="sníž. přenesená",N605,0)</f>
        <v>0</v>
      </c>
      <c r="BI605" s="144">
        <f>IF(U605="nulová",N605,0)</f>
        <v>0</v>
      </c>
      <c r="BJ605" s="24" t="s">
        <v>85</v>
      </c>
      <c r="BK605" s="144">
        <f>ROUND(L605*K605,2)</f>
        <v>0</v>
      </c>
      <c r="BL605" s="24" t="s">
        <v>276</v>
      </c>
      <c r="BM605" s="24" t="s">
        <v>583</v>
      </c>
    </row>
    <row r="606" s="10" customFormat="1" ht="16.5" customHeight="1">
      <c r="B606" s="234"/>
      <c r="C606" s="235"/>
      <c r="D606" s="235"/>
      <c r="E606" s="236" t="s">
        <v>22</v>
      </c>
      <c r="F606" s="237" t="s">
        <v>584</v>
      </c>
      <c r="G606" s="238"/>
      <c r="H606" s="238"/>
      <c r="I606" s="238"/>
      <c r="J606" s="235"/>
      <c r="K606" s="236" t="s">
        <v>22</v>
      </c>
      <c r="L606" s="235"/>
      <c r="M606" s="235"/>
      <c r="N606" s="235"/>
      <c r="O606" s="235"/>
      <c r="P606" s="235"/>
      <c r="Q606" s="235"/>
      <c r="R606" s="239"/>
      <c r="T606" s="240"/>
      <c r="U606" s="235"/>
      <c r="V606" s="235"/>
      <c r="W606" s="235"/>
      <c r="X606" s="235"/>
      <c r="Y606" s="235"/>
      <c r="Z606" s="235"/>
      <c r="AA606" s="241"/>
      <c r="AT606" s="242" t="s">
        <v>280</v>
      </c>
      <c r="AU606" s="242" t="s">
        <v>277</v>
      </c>
      <c r="AV606" s="10" t="s">
        <v>85</v>
      </c>
      <c r="AW606" s="10" t="s">
        <v>35</v>
      </c>
      <c r="AX606" s="10" t="s">
        <v>77</v>
      </c>
      <c r="AY606" s="242" t="s">
        <v>272</v>
      </c>
    </row>
    <row r="607" s="10" customFormat="1" ht="16.5" customHeight="1">
      <c r="B607" s="234"/>
      <c r="C607" s="235"/>
      <c r="D607" s="235"/>
      <c r="E607" s="236" t="s">
        <v>22</v>
      </c>
      <c r="F607" s="252" t="s">
        <v>585</v>
      </c>
      <c r="G607" s="235"/>
      <c r="H607" s="235"/>
      <c r="I607" s="235"/>
      <c r="J607" s="235"/>
      <c r="K607" s="236" t="s">
        <v>22</v>
      </c>
      <c r="L607" s="235"/>
      <c r="M607" s="235"/>
      <c r="N607" s="235"/>
      <c r="O607" s="235"/>
      <c r="P607" s="235"/>
      <c r="Q607" s="235"/>
      <c r="R607" s="239"/>
      <c r="T607" s="240"/>
      <c r="U607" s="235"/>
      <c r="V607" s="235"/>
      <c r="W607" s="235"/>
      <c r="X607" s="235"/>
      <c r="Y607" s="235"/>
      <c r="Z607" s="235"/>
      <c r="AA607" s="241"/>
      <c r="AT607" s="242" t="s">
        <v>280</v>
      </c>
      <c r="AU607" s="242" t="s">
        <v>277</v>
      </c>
      <c r="AV607" s="10" t="s">
        <v>85</v>
      </c>
      <c r="AW607" s="10" t="s">
        <v>35</v>
      </c>
      <c r="AX607" s="10" t="s">
        <v>77</v>
      </c>
      <c r="AY607" s="242" t="s">
        <v>272</v>
      </c>
    </row>
    <row r="608" s="11" customFormat="1" ht="16.5" customHeight="1">
      <c r="B608" s="243"/>
      <c r="C608" s="244"/>
      <c r="D608" s="244"/>
      <c r="E608" s="245" t="s">
        <v>22</v>
      </c>
      <c r="F608" s="246" t="s">
        <v>22</v>
      </c>
      <c r="G608" s="244"/>
      <c r="H608" s="244"/>
      <c r="I608" s="244"/>
      <c r="J608" s="244"/>
      <c r="K608" s="247">
        <v>0</v>
      </c>
      <c r="L608" s="244"/>
      <c r="M608" s="244"/>
      <c r="N608" s="244"/>
      <c r="O608" s="244"/>
      <c r="P608" s="244"/>
      <c r="Q608" s="244"/>
      <c r="R608" s="248"/>
      <c r="T608" s="249"/>
      <c r="U608" s="244"/>
      <c r="V608" s="244"/>
      <c r="W608" s="244"/>
      <c r="X608" s="244"/>
      <c r="Y608" s="244"/>
      <c r="Z608" s="244"/>
      <c r="AA608" s="250"/>
      <c r="AT608" s="251" t="s">
        <v>280</v>
      </c>
      <c r="AU608" s="251" t="s">
        <v>277</v>
      </c>
      <c r="AV608" s="11" t="s">
        <v>126</v>
      </c>
      <c r="AW608" s="11" t="s">
        <v>6</v>
      </c>
      <c r="AX608" s="11" t="s">
        <v>77</v>
      </c>
      <c r="AY608" s="251" t="s">
        <v>272</v>
      </c>
    </row>
    <row r="609" s="10" customFormat="1" ht="16.5" customHeight="1">
      <c r="B609" s="234"/>
      <c r="C609" s="235"/>
      <c r="D609" s="235"/>
      <c r="E609" s="236" t="s">
        <v>22</v>
      </c>
      <c r="F609" s="252" t="s">
        <v>577</v>
      </c>
      <c r="G609" s="235"/>
      <c r="H609" s="235"/>
      <c r="I609" s="235"/>
      <c r="J609" s="235"/>
      <c r="K609" s="236" t="s">
        <v>22</v>
      </c>
      <c r="L609" s="235"/>
      <c r="M609" s="235"/>
      <c r="N609" s="235"/>
      <c r="O609" s="235"/>
      <c r="P609" s="235"/>
      <c r="Q609" s="235"/>
      <c r="R609" s="239"/>
      <c r="T609" s="240"/>
      <c r="U609" s="235"/>
      <c r="V609" s="235"/>
      <c r="W609" s="235"/>
      <c r="X609" s="235"/>
      <c r="Y609" s="235"/>
      <c r="Z609" s="235"/>
      <c r="AA609" s="241"/>
      <c r="AT609" s="242" t="s">
        <v>280</v>
      </c>
      <c r="AU609" s="242" t="s">
        <v>277</v>
      </c>
      <c r="AV609" s="10" t="s">
        <v>85</v>
      </c>
      <c r="AW609" s="10" t="s">
        <v>35</v>
      </c>
      <c r="AX609" s="10" t="s">
        <v>77</v>
      </c>
      <c r="AY609" s="242" t="s">
        <v>272</v>
      </c>
    </row>
    <row r="610" s="11" customFormat="1" ht="16.5" customHeight="1">
      <c r="B610" s="243"/>
      <c r="C610" s="244"/>
      <c r="D610" s="244"/>
      <c r="E610" s="245" t="s">
        <v>22</v>
      </c>
      <c r="F610" s="246" t="s">
        <v>586</v>
      </c>
      <c r="G610" s="244"/>
      <c r="H610" s="244"/>
      <c r="I610" s="244"/>
      <c r="J610" s="244"/>
      <c r="K610" s="247">
        <v>6.5099999999999998</v>
      </c>
      <c r="L610" s="244"/>
      <c r="M610" s="244"/>
      <c r="N610" s="244"/>
      <c r="O610" s="244"/>
      <c r="P610" s="244"/>
      <c r="Q610" s="244"/>
      <c r="R610" s="248"/>
      <c r="T610" s="249"/>
      <c r="U610" s="244"/>
      <c r="V610" s="244"/>
      <c r="W610" s="244"/>
      <c r="X610" s="244"/>
      <c r="Y610" s="244"/>
      <c r="Z610" s="244"/>
      <c r="AA610" s="250"/>
      <c r="AT610" s="251" t="s">
        <v>280</v>
      </c>
      <c r="AU610" s="251" t="s">
        <v>277</v>
      </c>
      <c r="AV610" s="11" t="s">
        <v>126</v>
      </c>
      <c r="AW610" s="11" t="s">
        <v>35</v>
      </c>
      <c r="AX610" s="11" t="s">
        <v>77</v>
      </c>
      <c r="AY610" s="251" t="s">
        <v>272</v>
      </c>
    </row>
    <row r="611" s="12" customFormat="1" ht="16.5" customHeight="1">
      <c r="B611" s="253"/>
      <c r="C611" s="254"/>
      <c r="D611" s="254"/>
      <c r="E611" s="255" t="s">
        <v>22</v>
      </c>
      <c r="F611" s="256" t="s">
        <v>284</v>
      </c>
      <c r="G611" s="254"/>
      <c r="H611" s="254"/>
      <c r="I611" s="254"/>
      <c r="J611" s="254"/>
      <c r="K611" s="257">
        <v>6.5099999999999998</v>
      </c>
      <c r="L611" s="254"/>
      <c r="M611" s="254"/>
      <c r="N611" s="254"/>
      <c r="O611" s="254"/>
      <c r="P611" s="254"/>
      <c r="Q611" s="254"/>
      <c r="R611" s="258"/>
      <c r="T611" s="259"/>
      <c r="U611" s="254"/>
      <c r="V611" s="254"/>
      <c r="W611" s="254"/>
      <c r="X611" s="254"/>
      <c r="Y611" s="254"/>
      <c r="Z611" s="254"/>
      <c r="AA611" s="260"/>
      <c r="AT611" s="261" t="s">
        <v>280</v>
      </c>
      <c r="AU611" s="261" t="s">
        <v>277</v>
      </c>
      <c r="AV611" s="12" t="s">
        <v>277</v>
      </c>
      <c r="AW611" s="12" t="s">
        <v>35</v>
      </c>
      <c r="AX611" s="12" t="s">
        <v>77</v>
      </c>
      <c r="AY611" s="261" t="s">
        <v>272</v>
      </c>
    </row>
    <row r="612" s="13" customFormat="1" ht="16.5" customHeight="1">
      <c r="B612" s="262"/>
      <c r="C612" s="263"/>
      <c r="D612" s="263"/>
      <c r="E612" s="264" t="s">
        <v>22</v>
      </c>
      <c r="F612" s="265" t="s">
        <v>285</v>
      </c>
      <c r="G612" s="263"/>
      <c r="H612" s="263"/>
      <c r="I612" s="263"/>
      <c r="J612" s="263"/>
      <c r="K612" s="266">
        <v>6.5099999999999998</v>
      </c>
      <c r="L612" s="263"/>
      <c r="M612" s="263"/>
      <c r="N612" s="263"/>
      <c r="O612" s="263"/>
      <c r="P612" s="263"/>
      <c r="Q612" s="263"/>
      <c r="R612" s="267"/>
      <c r="T612" s="268"/>
      <c r="U612" s="263"/>
      <c r="V612" s="263"/>
      <c r="W612" s="263"/>
      <c r="X612" s="263"/>
      <c r="Y612" s="263"/>
      <c r="Z612" s="263"/>
      <c r="AA612" s="269"/>
      <c r="AT612" s="270" t="s">
        <v>280</v>
      </c>
      <c r="AU612" s="270" t="s">
        <v>277</v>
      </c>
      <c r="AV612" s="13" t="s">
        <v>276</v>
      </c>
      <c r="AW612" s="13" t="s">
        <v>35</v>
      </c>
      <c r="AX612" s="13" t="s">
        <v>85</v>
      </c>
      <c r="AY612" s="270" t="s">
        <v>272</v>
      </c>
    </row>
    <row r="613" s="1" customFormat="1" ht="38.25" customHeight="1">
      <c r="B613" s="48"/>
      <c r="C613" s="223" t="s">
        <v>587</v>
      </c>
      <c r="D613" s="223" t="s">
        <v>273</v>
      </c>
      <c r="E613" s="224" t="s">
        <v>588</v>
      </c>
      <c r="F613" s="225" t="s">
        <v>589</v>
      </c>
      <c r="G613" s="225"/>
      <c r="H613" s="225"/>
      <c r="I613" s="225"/>
      <c r="J613" s="226" t="s">
        <v>546</v>
      </c>
      <c r="K613" s="227">
        <v>7.4000000000000004</v>
      </c>
      <c r="L613" s="228">
        <v>0</v>
      </c>
      <c r="M613" s="229"/>
      <c r="N613" s="230">
        <f>ROUND(L613*K613,2)</f>
        <v>0</v>
      </c>
      <c r="O613" s="230"/>
      <c r="P613" s="230"/>
      <c r="Q613" s="230"/>
      <c r="R613" s="50"/>
      <c r="T613" s="231" t="s">
        <v>22</v>
      </c>
      <c r="U613" s="58" t="s">
        <v>42</v>
      </c>
      <c r="V613" s="49"/>
      <c r="W613" s="232">
        <f>V613*K613</f>
        <v>0</v>
      </c>
      <c r="X613" s="232">
        <v>0.00025000000000000001</v>
      </c>
      <c r="Y613" s="232">
        <f>X613*K613</f>
        <v>0.0018500000000000001</v>
      </c>
      <c r="Z613" s="232">
        <v>0</v>
      </c>
      <c r="AA613" s="233">
        <f>Z613*K613</f>
        <v>0</v>
      </c>
      <c r="AR613" s="24" t="s">
        <v>276</v>
      </c>
      <c r="AT613" s="24" t="s">
        <v>273</v>
      </c>
      <c r="AU613" s="24" t="s">
        <v>277</v>
      </c>
      <c r="AY613" s="24" t="s">
        <v>272</v>
      </c>
      <c r="BE613" s="144">
        <f>IF(U613="základní",N613,0)</f>
        <v>0</v>
      </c>
      <c r="BF613" s="144">
        <f>IF(U613="snížená",N613,0)</f>
        <v>0</v>
      </c>
      <c r="BG613" s="144">
        <f>IF(U613="zákl. přenesená",N613,0)</f>
        <v>0</v>
      </c>
      <c r="BH613" s="144">
        <f>IF(U613="sníž. přenesená",N613,0)</f>
        <v>0</v>
      </c>
      <c r="BI613" s="144">
        <f>IF(U613="nulová",N613,0)</f>
        <v>0</v>
      </c>
      <c r="BJ613" s="24" t="s">
        <v>85</v>
      </c>
      <c r="BK613" s="144">
        <f>ROUND(L613*K613,2)</f>
        <v>0</v>
      </c>
      <c r="BL613" s="24" t="s">
        <v>276</v>
      </c>
      <c r="BM613" s="24" t="s">
        <v>590</v>
      </c>
    </row>
    <row r="614" s="10" customFormat="1" ht="16.5" customHeight="1">
      <c r="B614" s="234"/>
      <c r="C614" s="235"/>
      <c r="D614" s="235"/>
      <c r="E614" s="236" t="s">
        <v>22</v>
      </c>
      <c r="F614" s="237" t="s">
        <v>591</v>
      </c>
      <c r="G614" s="238"/>
      <c r="H614" s="238"/>
      <c r="I614" s="238"/>
      <c r="J614" s="235"/>
      <c r="K614" s="236" t="s">
        <v>22</v>
      </c>
      <c r="L614" s="235"/>
      <c r="M614" s="235"/>
      <c r="N614" s="235"/>
      <c r="O614" s="235"/>
      <c r="P614" s="235"/>
      <c r="Q614" s="235"/>
      <c r="R614" s="239"/>
      <c r="T614" s="240"/>
      <c r="U614" s="235"/>
      <c r="V614" s="235"/>
      <c r="W614" s="235"/>
      <c r="X614" s="235"/>
      <c r="Y614" s="235"/>
      <c r="Z614" s="235"/>
      <c r="AA614" s="241"/>
      <c r="AT614" s="242" t="s">
        <v>280</v>
      </c>
      <c r="AU614" s="242" t="s">
        <v>277</v>
      </c>
      <c r="AV614" s="10" t="s">
        <v>85</v>
      </c>
      <c r="AW614" s="10" t="s">
        <v>35</v>
      </c>
      <c r="AX614" s="10" t="s">
        <v>77</v>
      </c>
      <c r="AY614" s="242" t="s">
        <v>272</v>
      </c>
    </row>
    <row r="615" s="11" customFormat="1" ht="16.5" customHeight="1">
      <c r="B615" s="243"/>
      <c r="C615" s="244"/>
      <c r="D615" s="244"/>
      <c r="E615" s="245" t="s">
        <v>22</v>
      </c>
      <c r="F615" s="246" t="s">
        <v>22</v>
      </c>
      <c r="G615" s="244"/>
      <c r="H615" s="244"/>
      <c r="I615" s="244"/>
      <c r="J615" s="244"/>
      <c r="K615" s="247">
        <v>0</v>
      </c>
      <c r="L615" s="244"/>
      <c r="M615" s="244"/>
      <c r="N615" s="244"/>
      <c r="O615" s="244"/>
      <c r="P615" s="244"/>
      <c r="Q615" s="244"/>
      <c r="R615" s="248"/>
      <c r="T615" s="249"/>
      <c r="U615" s="244"/>
      <c r="V615" s="244"/>
      <c r="W615" s="244"/>
      <c r="X615" s="244"/>
      <c r="Y615" s="244"/>
      <c r="Z615" s="244"/>
      <c r="AA615" s="250"/>
      <c r="AT615" s="251" t="s">
        <v>280</v>
      </c>
      <c r="AU615" s="251" t="s">
        <v>277</v>
      </c>
      <c r="AV615" s="11" t="s">
        <v>126</v>
      </c>
      <c r="AW615" s="11" t="s">
        <v>6</v>
      </c>
      <c r="AX615" s="11" t="s">
        <v>77</v>
      </c>
      <c r="AY615" s="251" t="s">
        <v>272</v>
      </c>
    </row>
    <row r="616" s="10" customFormat="1" ht="16.5" customHeight="1">
      <c r="B616" s="234"/>
      <c r="C616" s="235"/>
      <c r="D616" s="235"/>
      <c r="E616" s="236" t="s">
        <v>22</v>
      </c>
      <c r="F616" s="252" t="s">
        <v>281</v>
      </c>
      <c r="G616" s="235"/>
      <c r="H616" s="235"/>
      <c r="I616" s="235"/>
      <c r="J616" s="235"/>
      <c r="K616" s="236" t="s">
        <v>22</v>
      </c>
      <c r="L616" s="235"/>
      <c r="M616" s="235"/>
      <c r="N616" s="235"/>
      <c r="O616" s="235"/>
      <c r="P616" s="235"/>
      <c r="Q616" s="235"/>
      <c r="R616" s="239"/>
      <c r="T616" s="240"/>
      <c r="U616" s="235"/>
      <c r="V616" s="235"/>
      <c r="W616" s="235"/>
      <c r="X616" s="235"/>
      <c r="Y616" s="235"/>
      <c r="Z616" s="235"/>
      <c r="AA616" s="241"/>
      <c r="AT616" s="242" t="s">
        <v>280</v>
      </c>
      <c r="AU616" s="242" t="s">
        <v>277</v>
      </c>
      <c r="AV616" s="10" t="s">
        <v>85</v>
      </c>
      <c r="AW616" s="10" t="s">
        <v>35</v>
      </c>
      <c r="AX616" s="10" t="s">
        <v>77</v>
      </c>
      <c r="AY616" s="242" t="s">
        <v>272</v>
      </c>
    </row>
    <row r="617" s="10" customFormat="1" ht="16.5" customHeight="1">
      <c r="B617" s="234"/>
      <c r="C617" s="235"/>
      <c r="D617" s="235"/>
      <c r="E617" s="236" t="s">
        <v>22</v>
      </c>
      <c r="F617" s="252" t="s">
        <v>389</v>
      </c>
      <c r="G617" s="235"/>
      <c r="H617" s="235"/>
      <c r="I617" s="235"/>
      <c r="J617" s="235"/>
      <c r="K617" s="236" t="s">
        <v>22</v>
      </c>
      <c r="L617" s="235"/>
      <c r="M617" s="235"/>
      <c r="N617" s="235"/>
      <c r="O617" s="235"/>
      <c r="P617" s="235"/>
      <c r="Q617" s="235"/>
      <c r="R617" s="239"/>
      <c r="T617" s="240"/>
      <c r="U617" s="235"/>
      <c r="V617" s="235"/>
      <c r="W617" s="235"/>
      <c r="X617" s="235"/>
      <c r="Y617" s="235"/>
      <c r="Z617" s="235"/>
      <c r="AA617" s="241"/>
      <c r="AT617" s="242" t="s">
        <v>280</v>
      </c>
      <c r="AU617" s="242" t="s">
        <v>277</v>
      </c>
      <c r="AV617" s="10" t="s">
        <v>85</v>
      </c>
      <c r="AW617" s="10" t="s">
        <v>35</v>
      </c>
      <c r="AX617" s="10" t="s">
        <v>77</v>
      </c>
      <c r="AY617" s="242" t="s">
        <v>272</v>
      </c>
    </row>
    <row r="618" s="11" customFormat="1" ht="16.5" customHeight="1">
      <c r="B618" s="243"/>
      <c r="C618" s="244"/>
      <c r="D618" s="244"/>
      <c r="E618" s="245" t="s">
        <v>22</v>
      </c>
      <c r="F618" s="246" t="s">
        <v>548</v>
      </c>
      <c r="G618" s="244"/>
      <c r="H618" s="244"/>
      <c r="I618" s="244"/>
      <c r="J618" s="244"/>
      <c r="K618" s="247">
        <v>5</v>
      </c>
      <c r="L618" s="244"/>
      <c r="M618" s="244"/>
      <c r="N618" s="244"/>
      <c r="O618" s="244"/>
      <c r="P618" s="244"/>
      <c r="Q618" s="244"/>
      <c r="R618" s="248"/>
      <c r="T618" s="249"/>
      <c r="U618" s="244"/>
      <c r="V618" s="244"/>
      <c r="W618" s="244"/>
      <c r="X618" s="244"/>
      <c r="Y618" s="244"/>
      <c r="Z618" s="244"/>
      <c r="AA618" s="250"/>
      <c r="AT618" s="251" t="s">
        <v>280</v>
      </c>
      <c r="AU618" s="251" t="s">
        <v>277</v>
      </c>
      <c r="AV618" s="11" t="s">
        <v>126</v>
      </c>
      <c r="AW618" s="11" t="s">
        <v>35</v>
      </c>
      <c r="AX618" s="11" t="s">
        <v>77</v>
      </c>
      <c r="AY618" s="251" t="s">
        <v>272</v>
      </c>
    </row>
    <row r="619" s="10" customFormat="1" ht="16.5" customHeight="1">
      <c r="B619" s="234"/>
      <c r="C619" s="235"/>
      <c r="D619" s="235"/>
      <c r="E619" s="236" t="s">
        <v>22</v>
      </c>
      <c r="F619" s="252" t="s">
        <v>391</v>
      </c>
      <c r="G619" s="235"/>
      <c r="H619" s="235"/>
      <c r="I619" s="235"/>
      <c r="J619" s="235"/>
      <c r="K619" s="236" t="s">
        <v>22</v>
      </c>
      <c r="L619" s="235"/>
      <c r="M619" s="235"/>
      <c r="N619" s="235"/>
      <c r="O619" s="235"/>
      <c r="P619" s="235"/>
      <c r="Q619" s="235"/>
      <c r="R619" s="239"/>
      <c r="T619" s="240"/>
      <c r="U619" s="235"/>
      <c r="V619" s="235"/>
      <c r="W619" s="235"/>
      <c r="X619" s="235"/>
      <c r="Y619" s="235"/>
      <c r="Z619" s="235"/>
      <c r="AA619" s="241"/>
      <c r="AT619" s="242" t="s">
        <v>280</v>
      </c>
      <c r="AU619" s="242" t="s">
        <v>277</v>
      </c>
      <c r="AV619" s="10" t="s">
        <v>85</v>
      </c>
      <c r="AW619" s="10" t="s">
        <v>35</v>
      </c>
      <c r="AX619" s="10" t="s">
        <v>77</v>
      </c>
      <c r="AY619" s="242" t="s">
        <v>272</v>
      </c>
    </row>
    <row r="620" s="11" customFormat="1" ht="16.5" customHeight="1">
      <c r="B620" s="243"/>
      <c r="C620" s="244"/>
      <c r="D620" s="244"/>
      <c r="E620" s="245" t="s">
        <v>22</v>
      </c>
      <c r="F620" s="246" t="s">
        <v>549</v>
      </c>
      <c r="G620" s="244"/>
      <c r="H620" s="244"/>
      <c r="I620" s="244"/>
      <c r="J620" s="244"/>
      <c r="K620" s="247">
        <v>2.3999999999999999</v>
      </c>
      <c r="L620" s="244"/>
      <c r="M620" s="244"/>
      <c r="N620" s="244"/>
      <c r="O620" s="244"/>
      <c r="P620" s="244"/>
      <c r="Q620" s="244"/>
      <c r="R620" s="248"/>
      <c r="T620" s="249"/>
      <c r="U620" s="244"/>
      <c r="V620" s="244"/>
      <c r="W620" s="244"/>
      <c r="X620" s="244"/>
      <c r="Y620" s="244"/>
      <c r="Z620" s="244"/>
      <c r="AA620" s="250"/>
      <c r="AT620" s="251" t="s">
        <v>280</v>
      </c>
      <c r="AU620" s="251" t="s">
        <v>277</v>
      </c>
      <c r="AV620" s="11" t="s">
        <v>126</v>
      </c>
      <c r="AW620" s="11" t="s">
        <v>35</v>
      </c>
      <c r="AX620" s="11" t="s">
        <v>77</v>
      </c>
      <c r="AY620" s="251" t="s">
        <v>272</v>
      </c>
    </row>
    <row r="621" s="12" customFormat="1" ht="16.5" customHeight="1">
      <c r="B621" s="253"/>
      <c r="C621" s="254"/>
      <c r="D621" s="254"/>
      <c r="E621" s="255" t="s">
        <v>22</v>
      </c>
      <c r="F621" s="256" t="s">
        <v>284</v>
      </c>
      <c r="G621" s="254"/>
      <c r="H621" s="254"/>
      <c r="I621" s="254"/>
      <c r="J621" s="254"/>
      <c r="K621" s="257">
        <v>7.4000000000000004</v>
      </c>
      <c r="L621" s="254"/>
      <c r="M621" s="254"/>
      <c r="N621" s="254"/>
      <c r="O621" s="254"/>
      <c r="P621" s="254"/>
      <c r="Q621" s="254"/>
      <c r="R621" s="258"/>
      <c r="T621" s="259"/>
      <c r="U621" s="254"/>
      <c r="V621" s="254"/>
      <c r="W621" s="254"/>
      <c r="X621" s="254"/>
      <c r="Y621" s="254"/>
      <c r="Z621" s="254"/>
      <c r="AA621" s="260"/>
      <c r="AT621" s="261" t="s">
        <v>280</v>
      </c>
      <c r="AU621" s="261" t="s">
        <v>277</v>
      </c>
      <c r="AV621" s="12" t="s">
        <v>277</v>
      </c>
      <c r="AW621" s="12" t="s">
        <v>35</v>
      </c>
      <c r="AX621" s="12" t="s">
        <v>77</v>
      </c>
      <c r="AY621" s="261" t="s">
        <v>272</v>
      </c>
    </row>
    <row r="622" s="13" customFormat="1" ht="16.5" customHeight="1">
      <c r="B622" s="262"/>
      <c r="C622" s="263"/>
      <c r="D622" s="263"/>
      <c r="E622" s="264" t="s">
        <v>168</v>
      </c>
      <c r="F622" s="265" t="s">
        <v>285</v>
      </c>
      <c r="G622" s="263"/>
      <c r="H622" s="263"/>
      <c r="I622" s="263"/>
      <c r="J622" s="263"/>
      <c r="K622" s="266">
        <v>7.4000000000000004</v>
      </c>
      <c r="L622" s="263"/>
      <c r="M622" s="263"/>
      <c r="N622" s="263"/>
      <c r="O622" s="263"/>
      <c r="P622" s="263"/>
      <c r="Q622" s="263"/>
      <c r="R622" s="267"/>
      <c r="T622" s="268"/>
      <c r="U622" s="263"/>
      <c r="V622" s="263"/>
      <c r="W622" s="263"/>
      <c r="X622" s="263"/>
      <c r="Y622" s="263"/>
      <c r="Z622" s="263"/>
      <c r="AA622" s="269"/>
      <c r="AT622" s="270" t="s">
        <v>280</v>
      </c>
      <c r="AU622" s="270" t="s">
        <v>277</v>
      </c>
      <c r="AV622" s="13" t="s">
        <v>276</v>
      </c>
      <c r="AW622" s="13" t="s">
        <v>35</v>
      </c>
      <c r="AX622" s="13" t="s">
        <v>85</v>
      </c>
      <c r="AY622" s="270" t="s">
        <v>272</v>
      </c>
    </row>
    <row r="623" s="1" customFormat="1" ht="16.5" customHeight="1">
      <c r="B623" s="48"/>
      <c r="C623" s="271" t="s">
        <v>592</v>
      </c>
      <c r="D623" s="271" t="s">
        <v>349</v>
      </c>
      <c r="E623" s="272" t="s">
        <v>593</v>
      </c>
      <c r="F623" s="273" t="s">
        <v>594</v>
      </c>
      <c r="G623" s="273"/>
      <c r="H623" s="273"/>
      <c r="I623" s="273"/>
      <c r="J623" s="274" t="s">
        <v>546</v>
      </c>
      <c r="K623" s="275">
        <v>7.7699999999999996</v>
      </c>
      <c r="L623" s="276">
        <v>0</v>
      </c>
      <c r="M623" s="277"/>
      <c r="N623" s="278">
        <f>ROUND(L623*K623,2)</f>
        <v>0</v>
      </c>
      <c r="O623" s="230"/>
      <c r="P623" s="230"/>
      <c r="Q623" s="230"/>
      <c r="R623" s="50"/>
      <c r="T623" s="231" t="s">
        <v>22</v>
      </c>
      <c r="U623" s="58" t="s">
        <v>42</v>
      </c>
      <c r="V623" s="49"/>
      <c r="W623" s="232">
        <f>V623*K623</f>
        <v>0</v>
      </c>
      <c r="X623" s="232">
        <v>3.0000000000000001E-05</v>
      </c>
      <c r="Y623" s="232">
        <f>X623*K623</f>
        <v>0.0002331</v>
      </c>
      <c r="Z623" s="232">
        <v>0</v>
      </c>
      <c r="AA623" s="233">
        <f>Z623*K623</f>
        <v>0</v>
      </c>
      <c r="AR623" s="24" t="s">
        <v>153</v>
      </c>
      <c r="AT623" s="24" t="s">
        <v>349</v>
      </c>
      <c r="AU623" s="24" t="s">
        <v>277</v>
      </c>
      <c r="AY623" s="24" t="s">
        <v>272</v>
      </c>
      <c r="BE623" s="144">
        <f>IF(U623="základní",N623,0)</f>
        <v>0</v>
      </c>
      <c r="BF623" s="144">
        <f>IF(U623="snížená",N623,0)</f>
        <v>0</v>
      </c>
      <c r="BG623" s="144">
        <f>IF(U623="zákl. přenesená",N623,0)</f>
        <v>0</v>
      </c>
      <c r="BH623" s="144">
        <f>IF(U623="sníž. přenesená",N623,0)</f>
        <v>0</v>
      </c>
      <c r="BI623" s="144">
        <f>IF(U623="nulová",N623,0)</f>
        <v>0</v>
      </c>
      <c r="BJ623" s="24" t="s">
        <v>85</v>
      </c>
      <c r="BK623" s="144">
        <f>ROUND(L623*K623,2)</f>
        <v>0</v>
      </c>
      <c r="BL623" s="24" t="s">
        <v>276</v>
      </c>
      <c r="BM623" s="24" t="s">
        <v>595</v>
      </c>
    </row>
    <row r="624" s="10" customFormat="1" ht="16.5" customHeight="1">
      <c r="B624" s="234"/>
      <c r="C624" s="235"/>
      <c r="D624" s="235"/>
      <c r="E624" s="236" t="s">
        <v>22</v>
      </c>
      <c r="F624" s="237" t="s">
        <v>596</v>
      </c>
      <c r="G624" s="238"/>
      <c r="H624" s="238"/>
      <c r="I624" s="238"/>
      <c r="J624" s="235"/>
      <c r="K624" s="236" t="s">
        <v>22</v>
      </c>
      <c r="L624" s="235"/>
      <c r="M624" s="235"/>
      <c r="N624" s="235"/>
      <c r="O624" s="235"/>
      <c r="P624" s="235"/>
      <c r="Q624" s="235"/>
      <c r="R624" s="239"/>
      <c r="T624" s="240"/>
      <c r="U624" s="235"/>
      <c r="V624" s="235"/>
      <c r="W624" s="235"/>
      <c r="X624" s="235"/>
      <c r="Y624" s="235"/>
      <c r="Z624" s="235"/>
      <c r="AA624" s="241"/>
      <c r="AT624" s="242" t="s">
        <v>280</v>
      </c>
      <c r="AU624" s="242" t="s">
        <v>277</v>
      </c>
      <c r="AV624" s="10" t="s">
        <v>85</v>
      </c>
      <c r="AW624" s="10" t="s">
        <v>35</v>
      </c>
      <c r="AX624" s="10" t="s">
        <v>77</v>
      </c>
      <c r="AY624" s="242" t="s">
        <v>272</v>
      </c>
    </row>
    <row r="625" s="10" customFormat="1" ht="16.5" customHeight="1">
      <c r="B625" s="234"/>
      <c r="C625" s="235"/>
      <c r="D625" s="235"/>
      <c r="E625" s="236" t="s">
        <v>22</v>
      </c>
      <c r="F625" s="252" t="s">
        <v>585</v>
      </c>
      <c r="G625" s="235"/>
      <c r="H625" s="235"/>
      <c r="I625" s="235"/>
      <c r="J625" s="235"/>
      <c r="K625" s="236" t="s">
        <v>22</v>
      </c>
      <c r="L625" s="235"/>
      <c r="M625" s="235"/>
      <c r="N625" s="235"/>
      <c r="O625" s="235"/>
      <c r="P625" s="235"/>
      <c r="Q625" s="235"/>
      <c r="R625" s="239"/>
      <c r="T625" s="240"/>
      <c r="U625" s="235"/>
      <c r="V625" s="235"/>
      <c r="W625" s="235"/>
      <c r="X625" s="235"/>
      <c r="Y625" s="235"/>
      <c r="Z625" s="235"/>
      <c r="AA625" s="241"/>
      <c r="AT625" s="242" t="s">
        <v>280</v>
      </c>
      <c r="AU625" s="242" t="s">
        <v>277</v>
      </c>
      <c r="AV625" s="10" t="s">
        <v>85</v>
      </c>
      <c r="AW625" s="10" t="s">
        <v>35</v>
      </c>
      <c r="AX625" s="10" t="s">
        <v>77</v>
      </c>
      <c r="AY625" s="242" t="s">
        <v>272</v>
      </c>
    </row>
    <row r="626" s="11" customFormat="1" ht="16.5" customHeight="1">
      <c r="B626" s="243"/>
      <c r="C626" s="244"/>
      <c r="D626" s="244"/>
      <c r="E626" s="245" t="s">
        <v>22</v>
      </c>
      <c r="F626" s="246" t="s">
        <v>22</v>
      </c>
      <c r="G626" s="244"/>
      <c r="H626" s="244"/>
      <c r="I626" s="244"/>
      <c r="J626" s="244"/>
      <c r="K626" s="247">
        <v>0</v>
      </c>
      <c r="L626" s="244"/>
      <c r="M626" s="244"/>
      <c r="N626" s="244"/>
      <c r="O626" s="244"/>
      <c r="P626" s="244"/>
      <c r="Q626" s="244"/>
      <c r="R626" s="248"/>
      <c r="T626" s="249"/>
      <c r="U626" s="244"/>
      <c r="V626" s="244"/>
      <c r="W626" s="244"/>
      <c r="X626" s="244"/>
      <c r="Y626" s="244"/>
      <c r="Z626" s="244"/>
      <c r="AA626" s="250"/>
      <c r="AT626" s="251" t="s">
        <v>280</v>
      </c>
      <c r="AU626" s="251" t="s">
        <v>277</v>
      </c>
      <c r="AV626" s="11" t="s">
        <v>126</v>
      </c>
      <c r="AW626" s="11" t="s">
        <v>6</v>
      </c>
      <c r="AX626" s="11" t="s">
        <v>77</v>
      </c>
      <c r="AY626" s="251" t="s">
        <v>272</v>
      </c>
    </row>
    <row r="627" s="10" customFormat="1" ht="16.5" customHeight="1">
      <c r="B627" s="234"/>
      <c r="C627" s="235"/>
      <c r="D627" s="235"/>
      <c r="E627" s="236" t="s">
        <v>22</v>
      </c>
      <c r="F627" s="252" t="s">
        <v>591</v>
      </c>
      <c r="G627" s="235"/>
      <c r="H627" s="235"/>
      <c r="I627" s="235"/>
      <c r="J627" s="235"/>
      <c r="K627" s="236" t="s">
        <v>22</v>
      </c>
      <c r="L627" s="235"/>
      <c r="M627" s="235"/>
      <c r="N627" s="235"/>
      <c r="O627" s="235"/>
      <c r="P627" s="235"/>
      <c r="Q627" s="235"/>
      <c r="R627" s="239"/>
      <c r="T627" s="240"/>
      <c r="U627" s="235"/>
      <c r="V627" s="235"/>
      <c r="W627" s="235"/>
      <c r="X627" s="235"/>
      <c r="Y627" s="235"/>
      <c r="Z627" s="235"/>
      <c r="AA627" s="241"/>
      <c r="AT627" s="242" t="s">
        <v>280</v>
      </c>
      <c r="AU627" s="242" t="s">
        <v>277</v>
      </c>
      <c r="AV627" s="10" t="s">
        <v>85</v>
      </c>
      <c r="AW627" s="10" t="s">
        <v>35</v>
      </c>
      <c r="AX627" s="10" t="s">
        <v>77</v>
      </c>
      <c r="AY627" s="242" t="s">
        <v>272</v>
      </c>
    </row>
    <row r="628" s="11" customFormat="1" ht="16.5" customHeight="1">
      <c r="B628" s="243"/>
      <c r="C628" s="244"/>
      <c r="D628" s="244"/>
      <c r="E628" s="245" t="s">
        <v>22</v>
      </c>
      <c r="F628" s="246" t="s">
        <v>597</v>
      </c>
      <c r="G628" s="244"/>
      <c r="H628" s="244"/>
      <c r="I628" s="244"/>
      <c r="J628" s="244"/>
      <c r="K628" s="247">
        <v>7.7699999999999996</v>
      </c>
      <c r="L628" s="244"/>
      <c r="M628" s="244"/>
      <c r="N628" s="244"/>
      <c r="O628" s="244"/>
      <c r="P628" s="244"/>
      <c r="Q628" s="244"/>
      <c r="R628" s="248"/>
      <c r="T628" s="249"/>
      <c r="U628" s="244"/>
      <c r="V628" s="244"/>
      <c r="W628" s="244"/>
      <c r="X628" s="244"/>
      <c r="Y628" s="244"/>
      <c r="Z628" s="244"/>
      <c r="AA628" s="250"/>
      <c r="AT628" s="251" t="s">
        <v>280</v>
      </c>
      <c r="AU628" s="251" t="s">
        <v>277</v>
      </c>
      <c r="AV628" s="11" t="s">
        <v>126</v>
      </c>
      <c r="AW628" s="11" t="s">
        <v>35</v>
      </c>
      <c r="AX628" s="11" t="s">
        <v>77</v>
      </c>
      <c r="AY628" s="251" t="s">
        <v>272</v>
      </c>
    </row>
    <row r="629" s="12" customFormat="1" ht="16.5" customHeight="1">
      <c r="B629" s="253"/>
      <c r="C629" s="254"/>
      <c r="D629" s="254"/>
      <c r="E629" s="255" t="s">
        <v>22</v>
      </c>
      <c r="F629" s="256" t="s">
        <v>284</v>
      </c>
      <c r="G629" s="254"/>
      <c r="H629" s="254"/>
      <c r="I629" s="254"/>
      <c r="J629" s="254"/>
      <c r="K629" s="257">
        <v>7.7699999999999996</v>
      </c>
      <c r="L629" s="254"/>
      <c r="M629" s="254"/>
      <c r="N629" s="254"/>
      <c r="O629" s="254"/>
      <c r="P629" s="254"/>
      <c r="Q629" s="254"/>
      <c r="R629" s="258"/>
      <c r="T629" s="259"/>
      <c r="U629" s="254"/>
      <c r="V629" s="254"/>
      <c r="W629" s="254"/>
      <c r="X629" s="254"/>
      <c r="Y629" s="254"/>
      <c r="Z629" s="254"/>
      <c r="AA629" s="260"/>
      <c r="AT629" s="261" t="s">
        <v>280</v>
      </c>
      <c r="AU629" s="261" t="s">
        <v>277</v>
      </c>
      <c r="AV629" s="12" t="s">
        <v>277</v>
      </c>
      <c r="AW629" s="12" t="s">
        <v>35</v>
      </c>
      <c r="AX629" s="12" t="s">
        <v>77</v>
      </c>
      <c r="AY629" s="261" t="s">
        <v>272</v>
      </c>
    </row>
    <row r="630" s="13" customFormat="1" ht="16.5" customHeight="1">
      <c r="B630" s="262"/>
      <c r="C630" s="263"/>
      <c r="D630" s="263"/>
      <c r="E630" s="264" t="s">
        <v>22</v>
      </c>
      <c r="F630" s="265" t="s">
        <v>285</v>
      </c>
      <c r="G630" s="263"/>
      <c r="H630" s="263"/>
      <c r="I630" s="263"/>
      <c r="J630" s="263"/>
      <c r="K630" s="266">
        <v>7.7699999999999996</v>
      </c>
      <c r="L630" s="263"/>
      <c r="M630" s="263"/>
      <c r="N630" s="263"/>
      <c r="O630" s="263"/>
      <c r="P630" s="263"/>
      <c r="Q630" s="263"/>
      <c r="R630" s="267"/>
      <c r="T630" s="268"/>
      <c r="U630" s="263"/>
      <c r="V630" s="263"/>
      <c r="W630" s="263"/>
      <c r="X630" s="263"/>
      <c r="Y630" s="263"/>
      <c r="Z630" s="263"/>
      <c r="AA630" s="269"/>
      <c r="AT630" s="270" t="s">
        <v>280</v>
      </c>
      <c r="AU630" s="270" t="s">
        <v>277</v>
      </c>
      <c r="AV630" s="13" t="s">
        <v>276</v>
      </c>
      <c r="AW630" s="13" t="s">
        <v>35</v>
      </c>
      <c r="AX630" s="13" t="s">
        <v>85</v>
      </c>
      <c r="AY630" s="270" t="s">
        <v>272</v>
      </c>
    </row>
    <row r="631" s="1" customFormat="1" ht="38.25" customHeight="1">
      <c r="B631" s="48"/>
      <c r="C631" s="223" t="s">
        <v>598</v>
      </c>
      <c r="D631" s="223" t="s">
        <v>273</v>
      </c>
      <c r="E631" s="224" t="s">
        <v>588</v>
      </c>
      <c r="F631" s="225" t="s">
        <v>589</v>
      </c>
      <c r="G631" s="225"/>
      <c r="H631" s="225"/>
      <c r="I631" s="225"/>
      <c r="J631" s="226" t="s">
        <v>546</v>
      </c>
      <c r="K631" s="227">
        <v>25</v>
      </c>
      <c r="L631" s="228">
        <v>0</v>
      </c>
      <c r="M631" s="229"/>
      <c r="N631" s="230">
        <f>ROUND(L631*K631,2)</f>
        <v>0</v>
      </c>
      <c r="O631" s="230"/>
      <c r="P631" s="230"/>
      <c r="Q631" s="230"/>
      <c r="R631" s="50"/>
      <c r="T631" s="231" t="s">
        <v>22</v>
      </c>
      <c r="U631" s="58" t="s">
        <v>42</v>
      </c>
      <c r="V631" s="49"/>
      <c r="W631" s="232">
        <f>V631*K631</f>
        <v>0</v>
      </c>
      <c r="X631" s="232">
        <v>0.00025000000000000001</v>
      </c>
      <c r="Y631" s="232">
        <f>X631*K631</f>
        <v>0.0062500000000000003</v>
      </c>
      <c r="Z631" s="232">
        <v>0</v>
      </c>
      <c r="AA631" s="233">
        <f>Z631*K631</f>
        <v>0</v>
      </c>
      <c r="AR631" s="24" t="s">
        <v>276</v>
      </c>
      <c r="AT631" s="24" t="s">
        <v>273</v>
      </c>
      <c r="AU631" s="24" t="s">
        <v>277</v>
      </c>
      <c r="AY631" s="24" t="s">
        <v>272</v>
      </c>
      <c r="BE631" s="144">
        <f>IF(U631="základní",N631,0)</f>
        <v>0</v>
      </c>
      <c r="BF631" s="144">
        <f>IF(U631="snížená",N631,0)</f>
        <v>0</v>
      </c>
      <c r="BG631" s="144">
        <f>IF(U631="zákl. přenesená",N631,0)</f>
        <v>0</v>
      </c>
      <c r="BH631" s="144">
        <f>IF(U631="sníž. přenesená",N631,0)</f>
        <v>0</v>
      </c>
      <c r="BI631" s="144">
        <f>IF(U631="nulová",N631,0)</f>
        <v>0</v>
      </c>
      <c r="BJ631" s="24" t="s">
        <v>85</v>
      </c>
      <c r="BK631" s="144">
        <f>ROUND(L631*K631,2)</f>
        <v>0</v>
      </c>
      <c r="BL631" s="24" t="s">
        <v>276</v>
      </c>
      <c r="BM631" s="24" t="s">
        <v>599</v>
      </c>
    </row>
    <row r="632" s="10" customFormat="1" ht="16.5" customHeight="1">
      <c r="B632" s="234"/>
      <c r="C632" s="235"/>
      <c r="D632" s="235"/>
      <c r="E632" s="236" t="s">
        <v>22</v>
      </c>
      <c r="F632" s="237" t="s">
        <v>600</v>
      </c>
      <c r="G632" s="238"/>
      <c r="H632" s="238"/>
      <c r="I632" s="238"/>
      <c r="J632" s="235"/>
      <c r="K632" s="236" t="s">
        <v>22</v>
      </c>
      <c r="L632" s="235"/>
      <c r="M632" s="235"/>
      <c r="N632" s="235"/>
      <c r="O632" s="235"/>
      <c r="P632" s="235"/>
      <c r="Q632" s="235"/>
      <c r="R632" s="239"/>
      <c r="T632" s="240"/>
      <c r="U632" s="235"/>
      <c r="V632" s="235"/>
      <c r="W632" s="235"/>
      <c r="X632" s="235"/>
      <c r="Y632" s="235"/>
      <c r="Z632" s="235"/>
      <c r="AA632" s="241"/>
      <c r="AT632" s="242" t="s">
        <v>280</v>
      </c>
      <c r="AU632" s="242" t="s">
        <v>277</v>
      </c>
      <c r="AV632" s="10" t="s">
        <v>85</v>
      </c>
      <c r="AW632" s="10" t="s">
        <v>35</v>
      </c>
      <c r="AX632" s="10" t="s">
        <v>77</v>
      </c>
      <c r="AY632" s="242" t="s">
        <v>272</v>
      </c>
    </row>
    <row r="633" s="11" customFormat="1" ht="16.5" customHeight="1">
      <c r="B633" s="243"/>
      <c r="C633" s="244"/>
      <c r="D633" s="244"/>
      <c r="E633" s="245" t="s">
        <v>22</v>
      </c>
      <c r="F633" s="246" t="s">
        <v>22</v>
      </c>
      <c r="G633" s="244"/>
      <c r="H633" s="244"/>
      <c r="I633" s="244"/>
      <c r="J633" s="244"/>
      <c r="K633" s="247">
        <v>0</v>
      </c>
      <c r="L633" s="244"/>
      <c r="M633" s="244"/>
      <c r="N633" s="244"/>
      <c r="O633" s="244"/>
      <c r="P633" s="244"/>
      <c r="Q633" s="244"/>
      <c r="R633" s="248"/>
      <c r="T633" s="249"/>
      <c r="U633" s="244"/>
      <c r="V633" s="244"/>
      <c r="W633" s="244"/>
      <c r="X633" s="244"/>
      <c r="Y633" s="244"/>
      <c r="Z633" s="244"/>
      <c r="AA633" s="250"/>
      <c r="AT633" s="251" t="s">
        <v>280</v>
      </c>
      <c r="AU633" s="251" t="s">
        <v>277</v>
      </c>
      <c r="AV633" s="11" t="s">
        <v>126</v>
      </c>
      <c r="AW633" s="11" t="s">
        <v>6</v>
      </c>
      <c r="AX633" s="11" t="s">
        <v>77</v>
      </c>
      <c r="AY633" s="251" t="s">
        <v>272</v>
      </c>
    </row>
    <row r="634" s="10" customFormat="1" ht="16.5" customHeight="1">
      <c r="B634" s="234"/>
      <c r="C634" s="235"/>
      <c r="D634" s="235"/>
      <c r="E634" s="236" t="s">
        <v>22</v>
      </c>
      <c r="F634" s="252" t="s">
        <v>281</v>
      </c>
      <c r="G634" s="235"/>
      <c r="H634" s="235"/>
      <c r="I634" s="235"/>
      <c r="J634" s="235"/>
      <c r="K634" s="236" t="s">
        <v>22</v>
      </c>
      <c r="L634" s="235"/>
      <c r="M634" s="235"/>
      <c r="N634" s="235"/>
      <c r="O634" s="235"/>
      <c r="P634" s="235"/>
      <c r="Q634" s="235"/>
      <c r="R634" s="239"/>
      <c r="T634" s="240"/>
      <c r="U634" s="235"/>
      <c r="V634" s="235"/>
      <c r="W634" s="235"/>
      <c r="X634" s="235"/>
      <c r="Y634" s="235"/>
      <c r="Z634" s="235"/>
      <c r="AA634" s="241"/>
      <c r="AT634" s="242" t="s">
        <v>280</v>
      </c>
      <c r="AU634" s="242" t="s">
        <v>277</v>
      </c>
      <c r="AV634" s="10" t="s">
        <v>85</v>
      </c>
      <c r="AW634" s="10" t="s">
        <v>35</v>
      </c>
      <c r="AX634" s="10" t="s">
        <v>77</v>
      </c>
      <c r="AY634" s="242" t="s">
        <v>272</v>
      </c>
    </row>
    <row r="635" s="10" customFormat="1" ht="16.5" customHeight="1">
      <c r="B635" s="234"/>
      <c r="C635" s="235"/>
      <c r="D635" s="235"/>
      <c r="E635" s="236" t="s">
        <v>22</v>
      </c>
      <c r="F635" s="252" t="s">
        <v>387</v>
      </c>
      <c r="G635" s="235"/>
      <c r="H635" s="235"/>
      <c r="I635" s="235"/>
      <c r="J635" s="235"/>
      <c r="K635" s="236" t="s">
        <v>22</v>
      </c>
      <c r="L635" s="235"/>
      <c r="M635" s="235"/>
      <c r="N635" s="235"/>
      <c r="O635" s="235"/>
      <c r="P635" s="235"/>
      <c r="Q635" s="235"/>
      <c r="R635" s="239"/>
      <c r="T635" s="240"/>
      <c r="U635" s="235"/>
      <c r="V635" s="235"/>
      <c r="W635" s="235"/>
      <c r="X635" s="235"/>
      <c r="Y635" s="235"/>
      <c r="Z635" s="235"/>
      <c r="AA635" s="241"/>
      <c r="AT635" s="242" t="s">
        <v>280</v>
      </c>
      <c r="AU635" s="242" t="s">
        <v>277</v>
      </c>
      <c r="AV635" s="10" t="s">
        <v>85</v>
      </c>
      <c r="AW635" s="10" t="s">
        <v>35</v>
      </c>
      <c r="AX635" s="10" t="s">
        <v>77</v>
      </c>
      <c r="AY635" s="242" t="s">
        <v>272</v>
      </c>
    </row>
    <row r="636" s="11" customFormat="1" ht="16.5" customHeight="1">
      <c r="B636" s="243"/>
      <c r="C636" s="244"/>
      <c r="D636" s="244"/>
      <c r="E636" s="245" t="s">
        <v>22</v>
      </c>
      <c r="F636" s="246" t="s">
        <v>601</v>
      </c>
      <c r="G636" s="244"/>
      <c r="H636" s="244"/>
      <c r="I636" s="244"/>
      <c r="J636" s="244"/>
      <c r="K636" s="247">
        <v>17.600000000000001</v>
      </c>
      <c r="L636" s="244"/>
      <c r="M636" s="244"/>
      <c r="N636" s="244"/>
      <c r="O636" s="244"/>
      <c r="P636" s="244"/>
      <c r="Q636" s="244"/>
      <c r="R636" s="248"/>
      <c r="T636" s="249"/>
      <c r="U636" s="244"/>
      <c r="V636" s="244"/>
      <c r="W636" s="244"/>
      <c r="X636" s="244"/>
      <c r="Y636" s="244"/>
      <c r="Z636" s="244"/>
      <c r="AA636" s="250"/>
      <c r="AT636" s="251" t="s">
        <v>280</v>
      </c>
      <c r="AU636" s="251" t="s">
        <v>277</v>
      </c>
      <c r="AV636" s="11" t="s">
        <v>126</v>
      </c>
      <c r="AW636" s="11" t="s">
        <v>35</v>
      </c>
      <c r="AX636" s="11" t="s">
        <v>77</v>
      </c>
      <c r="AY636" s="251" t="s">
        <v>272</v>
      </c>
    </row>
    <row r="637" s="10" customFormat="1" ht="16.5" customHeight="1">
      <c r="B637" s="234"/>
      <c r="C637" s="235"/>
      <c r="D637" s="235"/>
      <c r="E637" s="236" t="s">
        <v>22</v>
      </c>
      <c r="F637" s="252" t="s">
        <v>389</v>
      </c>
      <c r="G637" s="235"/>
      <c r="H637" s="235"/>
      <c r="I637" s="235"/>
      <c r="J637" s="235"/>
      <c r="K637" s="236" t="s">
        <v>22</v>
      </c>
      <c r="L637" s="235"/>
      <c r="M637" s="235"/>
      <c r="N637" s="235"/>
      <c r="O637" s="235"/>
      <c r="P637" s="235"/>
      <c r="Q637" s="235"/>
      <c r="R637" s="239"/>
      <c r="T637" s="240"/>
      <c r="U637" s="235"/>
      <c r="V637" s="235"/>
      <c r="W637" s="235"/>
      <c r="X637" s="235"/>
      <c r="Y637" s="235"/>
      <c r="Z637" s="235"/>
      <c r="AA637" s="241"/>
      <c r="AT637" s="242" t="s">
        <v>280</v>
      </c>
      <c r="AU637" s="242" t="s">
        <v>277</v>
      </c>
      <c r="AV637" s="10" t="s">
        <v>85</v>
      </c>
      <c r="AW637" s="10" t="s">
        <v>35</v>
      </c>
      <c r="AX637" s="10" t="s">
        <v>77</v>
      </c>
      <c r="AY637" s="242" t="s">
        <v>272</v>
      </c>
    </row>
    <row r="638" s="11" customFormat="1" ht="16.5" customHeight="1">
      <c r="B638" s="243"/>
      <c r="C638" s="244"/>
      <c r="D638" s="244"/>
      <c r="E638" s="245" t="s">
        <v>22</v>
      </c>
      <c r="F638" s="246" t="s">
        <v>548</v>
      </c>
      <c r="G638" s="244"/>
      <c r="H638" s="244"/>
      <c r="I638" s="244"/>
      <c r="J638" s="244"/>
      <c r="K638" s="247">
        <v>5</v>
      </c>
      <c r="L638" s="244"/>
      <c r="M638" s="244"/>
      <c r="N638" s="244"/>
      <c r="O638" s="244"/>
      <c r="P638" s="244"/>
      <c r="Q638" s="244"/>
      <c r="R638" s="248"/>
      <c r="T638" s="249"/>
      <c r="U638" s="244"/>
      <c r="V638" s="244"/>
      <c r="W638" s="244"/>
      <c r="X638" s="244"/>
      <c r="Y638" s="244"/>
      <c r="Z638" s="244"/>
      <c r="AA638" s="250"/>
      <c r="AT638" s="251" t="s">
        <v>280</v>
      </c>
      <c r="AU638" s="251" t="s">
        <v>277</v>
      </c>
      <c r="AV638" s="11" t="s">
        <v>126</v>
      </c>
      <c r="AW638" s="11" t="s">
        <v>35</v>
      </c>
      <c r="AX638" s="11" t="s">
        <v>77</v>
      </c>
      <c r="AY638" s="251" t="s">
        <v>272</v>
      </c>
    </row>
    <row r="639" s="10" customFormat="1" ht="16.5" customHeight="1">
      <c r="B639" s="234"/>
      <c r="C639" s="235"/>
      <c r="D639" s="235"/>
      <c r="E639" s="236" t="s">
        <v>22</v>
      </c>
      <c r="F639" s="252" t="s">
        <v>391</v>
      </c>
      <c r="G639" s="235"/>
      <c r="H639" s="235"/>
      <c r="I639" s="235"/>
      <c r="J639" s="235"/>
      <c r="K639" s="236" t="s">
        <v>22</v>
      </c>
      <c r="L639" s="235"/>
      <c r="M639" s="235"/>
      <c r="N639" s="235"/>
      <c r="O639" s="235"/>
      <c r="P639" s="235"/>
      <c r="Q639" s="235"/>
      <c r="R639" s="239"/>
      <c r="T639" s="240"/>
      <c r="U639" s="235"/>
      <c r="V639" s="235"/>
      <c r="W639" s="235"/>
      <c r="X639" s="235"/>
      <c r="Y639" s="235"/>
      <c r="Z639" s="235"/>
      <c r="AA639" s="241"/>
      <c r="AT639" s="242" t="s">
        <v>280</v>
      </c>
      <c r="AU639" s="242" t="s">
        <v>277</v>
      </c>
      <c r="AV639" s="10" t="s">
        <v>85</v>
      </c>
      <c r="AW639" s="10" t="s">
        <v>35</v>
      </c>
      <c r="AX639" s="10" t="s">
        <v>77</v>
      </c>
      <c r="AY639" s="242" t="s">
        <v>272</v>
      </c>
    </row>
    <row r="640" s="11" customFormat="1" ht="16.5" customHeight="1">
      <c r="B640" s="243"/>
      <c r="C640" s="244"/>
      <c r="D640" s="244"/>
      <c r="E640" s="245" t="s">
        <v>22</v>
      </c>
      <c r="F640" s="246" t="s">
        <v>549</v>
      </c>
      <c r="G640" s="244"/>
      <c r="H640" s="244"/>
      <c r="I640" s="244"/>
      <c r="J640" s="244"/>
      <c r="K640" s="247">
        <v>2.3999999999999999</v>
      </c>
      <c r="L640" s="244"/>
      <c r="M640" s="244"/>
      <c r="N640" s="244"/>
      <c r="O640" s="244"/>
      <c r="P640" s="244"/>
      <c r="Q640" s="244"/>
      <c r="R640" s="248"/>
      <c r="T640" s="249"/>
      <c r="U640" s="244"/>
      <c r="V640" s="244"/>
      <c r="W640" s="244"/>
      <c r="X640" s="244"/>
      <c r="Y640" s="244"/>
      <c r="Z640" s="244"/>
      <c r="AA640" s="250"/>
      <c r="AT640" s="251" t="s">
        <v>280</v>
      </c>
      <c r="AU640" s="251" t="s">
        <v>277</v>
      </c>
      <c r="AV640" s="11" t="s">
        <v>126</v>
      </c>
      <c r="AW640" s="11" t="s">
        <v>35</v>
      </c>
      <c r="AX640" s="11" t="s">
        <v>77</v>
      </c>
      <c r="AY640" s="251" t="s">
        <v>272</v>
      </c>
    </row>
    <row r="641" s="12" customFormat="1" ht="16.5" customHeight="1">
      <c r="B641" s="253"/>
      <c r="C641" s="254"/>
      <c r="D641" s="254"/>
      <c r="E641" s="255" t="s">
        <v>22</v>
      </c>
      <c r="F641" s="256" t="s">
        <v>284</v>
      </c>
      <c r="G641" s="254"/>
      <c r="H641" s="254"/>
      <c r="I641" s="254"/>
      <c r="J641" s="254"/>
      <c r="K641" s="257">
        <v>25</v>
      </c>
      <c r="L641" s="254"/>
      <c r="M641" s="254"/>
      <c r="N641" s="254"/>
      <c r="O641" s="254"/>
      <c r="P641" s="254"/>
      <c r="Q641" s="254"/>
      <c r="R641" s="258"/>
      <c r="T641" s="259"/>
      <c r="U641" s="254"/>
      <c r="V641" s="254"/>
      <c r="W641" s="254"/>
      <c r="X641" s="254"/>
      <c r="Y641" s="254"/>
      <c r="Z641" s="254"/>
      <c r="AA641" s="260"/>
      <c r="AT641" s="261" t="s">
        <v>280</v>
      </c>
      <c r="AU641" s="261" t="s">
        <v>277</v>
      </c>
      <c r="AV641" s="12" t="s">
        <v>277</v>
      </c>
      <c r="AW641" s="12" t="s">
        <v>35</v>
      </c>
      <c r="AX641" s="12" t="s">
        <v>77</v>
      </c>
      <c r="AY641" s="261" t="s">
        <v>272</v>
      </c>
    </row>
    <row r="642" s="13" customFormat="1" ht="16.5" customHeight="1">
      <c r="B642" s="262"/>
      <c r="C642" s="263"/>
      <c r="D642" s="263"/>
      <c r="E642" s="264" t="s">
        <v>170</v>
      </c>
      <c r="F642" s="265" t="s">
        <v>285</v>
      </c>
      <c r="G642" s="263"/>
      <c r="H642" s="263"/>
      <c r="I642" s="263"/>
      <c r="J642" s="263"/>
      <c r="K642" s="266">
        <v>25</v>
      </c>
      <c r="L642" s="263"/>
      <c r="M642" s="263"/>
      <c r="N642" s="263"/>
      <c r="O642" s="263"/>
      <c r="P642" s="263"/>
      <c r="Q642" s="263"/>
      <c r="R642" s="267"/>
      <c r="T642" s="268"/>
      <c r="U642" s="263"/>
      <c r="V642" s="263"/>
      <c r="W642" s="263"/>
      <c r="X642" s="263"/>
      <c r="Y642" s="263"/>
      <c r="Z642" s="263"/>
      <c r="AA642" s="269"/>
      <c r="AT642" s="270" t="s">
        <v>280</v>
      </c>
      <c r="AU642" s="270" t="s">
        <v>277</v>
      </c>
      <c r="AV642" s="13" t="s">
        <v>276</v>
      </c>
      <c r="AW642" s="13" t="s">
        <v>35</v>
      </c>
      <c r="AX642" s="13" t="s">
        <v>85</v>
      </c>
      <c r="AY642" s="270" t="s">
        <v>272</v>
      </c>
    </row>
    <row r="643" s="1" customFormat="1" ht="16.5" customHeight="1">
      <c r="B643" s="48"/>
      <c r="C643" s="271" t="s">
        <v>602</v>
      </c>
      <c r="D643" s="271" t="s">
        <v>349</v>
      </c>
      <c r="E643" s="272" t="s">
        <v>603</v>
      </c>
      <c r="F643" s="273" t="s">
        <v>604</v>
      </c>
      <c r="G643" s="273"/>
      <c r="H643" s="273"/>
      <c r="I643" s="273"/>
      <c r="J643" s="274" t="s">
        <v>546</v>
      </c>
      <c r="K643" s="275">
        <v>26.25</v>
      </c>
      <c r="L643" s="276">
        <v>0</v>
      </c>
      <c r="M643" s="277"/>
      <c r="N643" s="278">
        <f>ROUND(L643*K643,2)</f>
        <v>0</v>
      </c>
      <c r="O643" s="230"/>
      <c r="P643" s="230"/>
      <c r="Q643" s="230"/>
      <c r="R643" s="50"/>
      <c r="T643" s="231" t="s">
        <v>22</v>
      </c>
      <c r="U643" s="58" t="s">
        <v>42</v>
      </c>
      <c r="V643" s="49"/>
      <c r="W643" s="232">
        <f>V643*K643</f>
        <v>0</v>
      </c>
      <c r="X643" s="232">
        <v>3.0000000000000001E-05</v>
      </c>
      <c r="Y643" s="232">
        <f>X643*K643</f>
        <v>0.00078750000000000001</v>
      </c>
      <c r="Z643" s="232">
        <v>0</v>
      </c>
      <c r="AA643" s="233">
        <f>Z643*K643</f>
        <v>0</v>
      </c>
      <c r="AR643" s="24" t="s">
        <v>153</v>
      </c>
      <c r="AT643" s="24" t="s">
        <v>349</v>
      </c>
      <c r="AU643" s="24" t="s">
        <v>277</v>
      </c>
      <c r="AY643" s="24" t="s">
        <v>272</v>
      </c>
      <c r="BE643" s="144">
        <f>IF(U643="základní",N643,0)</f>
        <v>0</v>
      </c>
      <c r="BF643" s="144">
        <f>IF(U643="snížená",N643,0)</f>
        <v>0</v>
      </c>
      <c r="BG643" s="144">
        <f>IF(U643="zákl. přenesená",N643,0)</f>
        <v>0</v>
      </c>
      <c r="BH643" s="144">
        <f>IF(U643="sníž. přenesená",N643,0)</f>
        <v>0</v>
      </c>
      <c r="BI643" s="144">
        <f>IF(U643="nulová",N643,0)</f>
        <v>0</v>
      </c>
      <c r="BJ643" s="24" t="s">
        <v>85</v>
      </c>
      <c r="BK643" s="144">
        <f>ROUND(L643*K643,2)</f>
        <v>0</v>
      </c>
      <c r="BL643" s="24" t="s">
        <v>276</v>
      </c>
      <c r="BM643" s="24" t="s">
        <v>605</v>
      </c>
    </row>
    <row r="644" s="10" customFormat="1" ht="16.5" customHeight="1">
      <c r="B644" s="234"/>
      <c r="C644" s="235"/>
      <c r="D644" s="235"/>
      <c r="E644" s="236" t="s">
        <v>22</v>
      </c>
      <c r="F644" s="237" t="s">
        <v>606</v>
      </c>
      <c r="G644" s="238"/>
      <c r="H644" s="238"/>
      <c r="I644" s="238"/>
      <c r="J644" s="235"/>
      <c r="K644" s="236" t="s">
        <v>22</v>
      </c>
      <c r="L644" s="235"/>
      <c r="M644" s="235"/>
      <c r="N644" s="235"/>
      <c r="O644" s="235"/>
      <c r="P644" s="235"/>
      <c r="Q644" s="235"/>
      <c r="R644" s="239"/>
      <c r="T644" s="240"/>
      <c r="U644" s="235"/>
      <c r="V644" s="235"/>
      <c r="W644" s="235"/>
      <c r="X644" s="235"/>
      <c r="Y644" s="235"/>
      <c r="Z644" s="235"/>
      <c r="AA644" s="241"/>
      <c r="AT644" s="242" t="s">
        <v>280</v>
      </c>
      <c r="AU644" s="242" t="s">
        <v>277</v>
      </c>
      <c r="AV644" s="10" t="s">
        <v>85</v>
      </c>
      <c r="AW644" s="10" t="s">
        <v>35</v>
      </c>
      <c r="AX644" s="10" t="s">
        <v>77</v>
      </c>
      <c r="AY644" s="242" t="s">
        <v>272</v>
      </c>
    </row>
    <row r="645" s="10" customFormat="1" ht="16.5" customHeight="1">
      <c r="B645" s="234"/>
      <c r="C645" s="235"/>
      <c r="D645" s="235"/>
      <c r="E645" s="236" t="s">
        <v>22</v>
      </c>
      <c r="F645" s="252" t="s">
        <v>585</v>
      </c>
      <c r="G645" s="235"/>
      <c r="H645" s="235"/>
      <c r="I645" s="235"/>
      <c r="J645" s="235"/>
      <c r="K645" s="236" t="s">
        <v>22</v>
      </c>
      <c r="L645" s="235"/>
      <c r="M645" s="235"/>
      <c r="N645" s="235"/>
      <c r="O645" s="235"/>
      <c r="P645" s="235"/>
      <c r="Q645" s="235"/>
      <c r="R645" s="239"/>
      <c r="T645" s="240"/>
      <c r="U645" s="235"/>
      <c r="V645" s="235"/>
      <c r="W645" s="235"/>
      <c r="X645" s="235"/>
      <c r="Y645" s="235"/>
      <c r="Z645" s="235"/>
      <c r="AA645" s="241"/>
      <c r="AT645" s="242" t="s">
        <v>280</v>
      </c>
      <c r="AU645" s="242" t="s">
        <v>277</v>
      </c>
      <c r="AV645" s="10" t="s">
        <v>85</v>
      </c>
      <c r="AW645" s="10" t="s">
        <v>35</v>
      </c>
      <c r="AX645" s="10" t="s">
        <v>77</v>
      </c>
      <c r="AY645" s="242" t="s">
        <v>272</v>
      </c>
    </row>
    <row r="646" s="11" customFormat="1" ht="16.5" customHeight="1">
      <c r="B646" s="243"/>
      <c r="C646" s="244"/>
      <c r="D646" s="244"/>
      <c r="E646" s="245" t="s">
        <v>22</v>
      </c>
      <c r="F646" s="246" t="s">
        <v>22</v>
      </c>
      <c r="G646" s="244"/>
      <c r="H646" s="244"/>
      <c r="I646" s="244"/>
      <c r="J646" s="244"/>
      <c r="K646" s="247">
        <v>0</v>
      </c>
      <c r="L646" s="244"/>
      <c r="M646" s="244"/>
      <c r="N646" s="244"/>
      <c r="O646" s="244"/>
      <c r="P646" s="244"/>
      <c r="Q646" s="244"/>
      <c r="R646" s="248"/>
      <c r="T646" s="249"/>
      <c r="U646" s="244"/>
      <c r="V646" s="244"/>
      <c r="W646" s="244"/>
      <c r="X646" s="244"/>
      <c r="Y646" s="244"/>
      <c r="Z646" s="244"/>
      <c r="AA646" s="250"/>
      <c r="AT646" s="251" t="s">
        <v>280</v>
      </c>
      <c r="AU646" s="251" t="s">
        <v>277</v>
      </c>
      <c r="AV646" s="11" t="s">
        <v>126</v>
      </c>
      <c r="AW646" s="11" t="s">
        <v>6</v>
      </c>
      <c r="AX646" s="11" t="s">
        <v>77</v>
      </c>
      <c r="AY646" s="251" t="s">
        <v>272</v>
      </c>
    </row>
    <row r="647" s="10" customFormat="1" ht="16.5" customHeight="1">
      <c r="B647" s="234"/>
      <c r="C647" s="235"/>
      <c r="D647" s="235"/>
      <c r="E647" s="236" t="s">
        <v>22</v>
      </c>
      <c r="F647" s="252" t="s">
        <v>600</v>
      </c>
      <c r="G647" s="235"/>
      <c r="H647" s="235"/>
      <c r="I647" s="235"/>
      <c r="J647" s="235"/>
      <c r="K647" s="236" t="s">
        <v>22</v>
      </c>
      <c r="L647" s="235"/>
      <c r="M647" s="235"/>
      <c r="N647" s="235"/>
      <c r="O647" s="235"/>
      <c r="P647" s="235"/>
      <c r="Q647" s="235"/>
      <c r="R647" s="239"/>
      <c r="T647" s="240"/>
      <c r="U647" s="235"/>
      <c r="V647" s="235"/>
      <c r="W647" s="235"/>
      <c r="X647" s="235"/>
      <c r="Y647" s="235"/>
      <c r="Z647" s="235"/>
      <c r="AA647" s="241"/>
      <c r="AT647" s="242" t="s">
        <v>280</v>
      </c>
      <c r="AU647" s="242" t="s">
        <v>277</v>
      </c>
      <c r="AV647" s="10" t="s">
        <v>85</v>
      </c>
      <c r="AW647" s="10" t="s">
        <v>35</v>
      </c>
      <c r="AX647" s="10" t="s">
        <v>77</v>
      </c>
      <c r="AY647" s="242" t="s">
        <v>272</v>
      </c>
    </row>
    <row r="648" s="11" customFormat="1" ht="16.5" customHeight="1">
      <c r="B648" s="243"/>
      <c r="C648" s="244"/>
      <c r="D648" s="244"/>
      <c r="E648" s="245" t="s">
        <v>22</v>
      </c>
      <c r="F648" s="246" t="s">
        <v>607</v>
      </c>
      <c r="G648" s="244"/>
      <c r="H648" s="244"/>
      <c r="I648" s="244"/>
      <c r="J648" s="244"/>
      <c r="K648" s="247">
        <v>26.25</v>
      </c>
      <c r="L648" s="244"/>
      <c r="M648" s="244"/>
      <c r="N648" s="244"/>
      <c r="O648" s="244"/>
      <c r="P648" s="244"/>
      <c r="Q648" s="244"/>
      <c r="R648" s="248"/>
      <c r="T648" s="249"/>
      <c r="U648" s="244"/>
      <c r="V648" s="244"/>
      <c r="W648" s="244"/>
      <c r="X648" s="244"/>
      <c r="Y648" s="244"/>
      <c r="Z648" s="244"/>
      <c r="AA648" s="250"/>
      <c r="AT648" s="251" t="s">
        <v>280</v>
      </c>
      <c r="AU648" s="251" t="s">
        <v>277</v>
      </c>
      <c r="AV648" s="11" t="s">
        <v>126</v>
      </c>
      <c r="AW648" s="11" t="s">
        <v>35</v>
      </c>
      <c r="AX648" s="11" t="s">
        <v>77</v>
      </c>
      <c r="AY648" s="251" t="s">
        <v>272</v>
      </c>
    </row>
    <row r="649" s="12" customFormat="1" ht="16.5" customHeight="1">
      <c r="B649" s="253"/>
      <c r="C649" s="254"/>
      <c r="D649" s="254"/>
      <c r="E649" s="255" t="s">
        <v>22</v>
      </c>
      <c r="F649" s="256" t="s">
        <v>284</v>
      </c>
      <c r="G649" s="254"/>
      <c r="H649" s="254"/>
      <c r="I649" s="254"/>
      <c r="J649" s="254"/>
      <c r="K649" s="257">
        <v>26.25</v>
      </c>
      <c r="L649" s="254"/>
      <c r="M649" s="254"/>
      <c r="N649" s="254"/>
      <c r="O649" s="254"/>
      <c r="P649" s="254"/>
      <c r="Q649" s="254"/>
      <c r="R649" s="258"/>
      <c r="T649" s="259"/>
      <c r="U649" s="254"/>
      <c r="V649" s="254"/>
      <c r="W649" s="254"/>
      <c r="X649" s="254"/>
      <c r="Y649" s="254"/>
      <c r="Z649" s="254"/>
      <c r="AA649" s="260"/>
      <c r="AT649" s="261" t="s">
        <v>280</v>
      </c>
      <c r="AU649" s="261" t="s">
        <v>277</v>
      </c>
      <c r="AV649" s="12" t="s">
        <v>277</v>
      </c>
      <c r="AW649" s="12" t="s">
        <v>35</v>
      </c>
      <c r="AX649" s="12" t="s">
        <v>77</v>
      </c>
      <c r="AY649" s="261" t="s">
        <v>272</v>
      </c>
    </row>
    <row r="650" s="13" customFormat="1" ht="16.5" customHeight="1">
      <c r="B650" s="262"/>
      <c r="C650" s="263"/>
      <c r="D650" s="263"/>
      <c r="E650" s="264" t="s">
        <v>22</v>
      </c>
      <c r="F650" s="265" t="s">
        <v>285</v>
      </c>
      <c r="G650" s="263"/>
      <c r="H650" s="263"/>
      <c r="I650" s="263"/>
      <c r="J650" s="263"/>
      <c r="K650" s="266">
        <v>26.25</v>
      </c>
      <c r="L650" s="263"/>
      <c r="M650" s="263"/>
      <c r="N650" s="263"/>
      <c r="O650" s="263"/>
      <c r="P650" s="263"/>
      <c r="Q650" s="263"/>
      <c r="R650" s="267"/>
      <c r="T650" s="268"/>
      <c r="U650" s="263"/>
      <c r="V650" s="263"/>
      <c r="W650" s="263"/>
      <c r="X650" s="263"/>
      <c r="Y650" s="263"/>
      <c r="Z650" s="263"/>
      <c r="AA650" s="269"/>
      <c r="AT650" s="270" t="s">
        <v>280</v>
      </c>
      <c r="AU650" s="270" t="s">
        <v>277</v>
      </c>
      <c r="AV650" s="13" t="s">
        <v>276</v>
      </c>
      <c r="AW650" s="13" t="s">
        <v>35</v>
      </c>
      <c r="AX650" s="13" t="s">
        <v>85</v>
      </c>
      <c r="AY650" s="270" t="s">
        <v>272</v>
      </c>
    </row>
    <row r="651" s="1" customFormat="1" ht="38.25" customHeight="1">
      <c r="B651" s="48"/>
      <c r="C651" s="223" t="s">
        <v>608</v>
      </c>
      <c r="D651" s="223" t="s">
        <v>273</v>
      </c>
      <c r="E651" s="224" t="s">
        <v>609</v>
      </c>
      <c r="F651" s="225" t="s">
        <v>610</v>
      </c>
      <c r="G651" s="225"/>
      <c r="H651" s="225"/>
      <c r="I651" s="225"/>
      <c r="J651" s="226" t="s">
        <v>334</v>
      </c>
      <c r="K651" s="227">
        <v>1.9079999999999999</v>
      </c>
      <c r="L651" s="228">
        <v>0</v>
      </c>
      <c r="M651" s="229"/>
      <c r="N651" s="230">
        <f>ROUND(L651*K651,2)</f>
        <v>0</v>
      </c>
      <c r="O651" s="230"/>
      <c r="P651" s="230"/>
      <c r="Q651" s="230"/>
      <c r="R651" s="50"/>
      <c r="T651" s="231" t="s">
        <v>22</v>
      </c>
      <c r="U651" s="58" t="s">
        <v>42</v>
      </c>
      <c r="V651" s="49"/>
      <c r="W651" s="232">
        <f>V651*K651</f>
        <v>0</v>
      </c>
      <c r="X651" s="232">
        <v>0.00628</v>
      </c>
      <c r="Y651" s="232">
        <f>X651*K651</f>
        <v>0.01198224</v>
      </c>
      <c r="Z651" s="232">
        <v>0</v>
      </c>
      <c r="AA651" s="233">
        <f>Z651*K651</f>
        <v>0</v>
      </c>
      <c r="AR651" s="24" t="s">
        <v>276</v>
      </c>
      <c r="AT651" s="24" t="s">
        <v>273</v>
      </c>
      <c r="AU651" s="24" t="s">
        <v>277</v>
      </c>
      <c r="AY651" s="24" t="s">
        <v>272</v>
      </c>
      <c r="BE651" s="144">
        <f>IF(U651="základní",N651,0)</f>
        <v>0</v>
      </c>
      <c r="BF651" s="144">
        <f>IF(U651="snížená",N651,0)</f>
        <v>0</v>
      </c>
      <c r="BG651" s="144">
        <f>IF(U651="zákl. přenesená",N651,0)</f>
        <v>0</v>
      </c>
      <c r="BH651" s="144">
        <f>IF(U651="sníž. přenesená",N651,0)</f>
        <v>0</v>
      </c>
      <c r="BI651" s="144">
        <f>IF(U651="nulová",N651,0)</f>
        <v>0</v>
      </c>
      <c r="BJ651" s="24" t="s">
        <v>85</v>
      </c>
      <c r="BK651" s="144">
        <f>ROUND(L651*K651,2)</f>
        <v>0</v>
      </c>
      <c r="BL651" s="24" t="s">
        <v>276</v>
      </c>
      <c r="BM651" s="24" t="s">
        <v>611</v>
      </c>
    </row>
    <row r="652" s="10" customFormat="1" ht="16.5" customHeight="1">
      <c r="B652" s="234"/>
      <c r="C652" s="235"/>
      <c r="D652" s="235"/>
      <c r="E652" s="236" t="s">
        <v>22</v>
      </c>
      <c r="F652" s="237" t="s">
        <v>612</v>
      </c>
      <c r="G652" s="238"/>
      <c r="H652" s="238"/>
      <c r="I652" s="238"/>
      <c r="J652" s="235"/>
      <c r="K652" s="236" t="s">
        <v>22</v>
      </c>
      <c r="L652" s="235"/>
      <c r="M652" s="235"/>
      <c r="N652" s="235"/>
      <c r="O652" s="235"/>
      <c r="P652" s="235"/>
      <c r="Q652" s="235"/>
      <c r="R652" s="239"/>
      <c r="T652" s="240"/>
      <c r="U652" s="235"/>
      <c r="V652" s="235"/>
      <c r="W652" s="235"/>
      <c r="X652" s="235"/>
      <c r="Y652" s="235"/>
      <c r="Z652" s="235"/>
      <c r="AA652" s="241"/>
      <c r="AT652" s="242" t="s">
        <v>280</v>
      </c>
      <c r="AU652" s="242" t="s">
        <v>277</v>
      </c>
      <c r="AV652" s="10" t="s">
        <v>85</v>
      </c>
      <c r="AW652" s="10" t="s">
        <v>35</v>
      </c>
      <c r="AX652" s="10" t="s">
        <v>77</v>
      </c>
      <c r="AY652" s="242" t="s">
        <v>272</v>
      </c>
    </row>
    <row r="653" s="11" customFormat="1" ht="16.5" customHeight="1">
      <c r="B653" s="243"/>
      <c r="C653" s="244"/>
      <c r="D653" s="244"/>
      <c r="E653" s="245" t="s">
        <v>22</v>
      </c>
      <c r="F653" s="246" t="s">
        <v>22</v>
      </c>
      <c r="G653" s="244"/>
      <c r="H653" s="244"/>
      <c r="I653" s="244"/>
      <c r="J653" s="244"/>
      <c r="K653" s="247">
        <v>0</v>
      </c>
      <c r="L653" s="244"/>
      <c r="M653" s="244"/>
      <c r="N653" s="244"/>
      <c r="O653" s="244"/>
      <c r="P653" s="244"/>
      <c r="Q653" s="244"/>
      <c r="R653" s="248"/>
      <c r="T653" s="249"/>
      <c r="U653" s="244"/>
      <c r="V653" s="244"/>
      <c r="W653" s="244"/>
      <c r="X653" s="244"/>
      <c r="Y653" s="244"/>
      <c r="Z653" s="244"/>
      <c r="AA653" s="250"/>
      <c r="AT653" s="251" t="s">
        <v>280</v>
      </c>
      <c r="AU653" s="251" t="s">
        <v>277</v>
      </c>
      <c r="AV653" s="11" t="s">
        <v>126</v>
      </c>
      <c r="AW653" s="11" t="s">
        <v>6</v>
      </c>
      <c r="AX653" s="11" t="s">
        <v>77</v>
      </c>
      <c r="AY653" s="251" t="s">
        <v>272</v>
      </c>
    </row>
    <row r="654" s="10" customFormat="1" ht="16.5" customHeight="1">
      <c r="B654" s="234"/>
      <c r="C654" s="235"/>
      <c r="D654" s="235"/>
      <c r="E654" s="236" t="s">
        <v>22</v>
      </c>
      <c r="F654" s="252" t="s">
        <v>281</v>
      </c>
      <c r="G654" s="235"/>
      <c r="H654" s="235"/>
      <c r="I654" s="235"/>
      <c r="J654" s="235"/>
      <c r="K654" s="236" t="s">
        <v>22</v>
      </c>
      <c r="L654" s="235"/>
      <c r="M654" s="235"/>
      <c r="N654" s="235"/>
      <c r="O654" s="235"/>
      <c r="P654" s="235"/>
      <c r="Q654" s="235"/>
      <c r="R654" s="239"/>
      <c r="T654" s="240"/>
      <c r="U654" s="235"/>
      <c r="V654" s="235"/>
      <c r="W654" s="235"/>
      <c r="X654" s="235"/>
      <c r="Y654" s="235"/>
      <c r="Z654" s="235"/>
      <c r="AA654" s="241"/>
      <c r="AT654" s="242" t="s">
        <v>280</v>
      </c>
      <c r="AU654" s="242" t="s">
        <v>277</v>
      </c>
      <c r="AV654" s="10" t="s">
        <v>85</v>
      </c>
      <c r="AW654" s="10" t="s">
        <v>35</v>
      </c>
      <c r="AX654" s="10" t="s">
        <v>77</v>
      </c>
      <c r="AY654" s="242" t="s">
        <v>272</v>
      </c>
    </row>
    <row r="655" s="10" customFormat="1" ht="16.5" customHeight="1">
      <c r="B655" s="234"/>
      <c r="C655" s="235"/>
      <c r="D655" s="235"/>
      <c r="E655" s="236" t="s">
        <v>22</v>
      </c>
      <c r="F655" s="252" t="s">
        <v>387</v>
      </c>
      <c r="G655" s="235"/>
      <c r="H655" s="235"/>
      <c r="I655" s="235"/>
      <c r="J655" s="235"/>
      <c r="K655" s="236" t="s">
        <v>22</v>
      </c>
      <c r="L655" s="235"/>
      <c r="M655" s="235"/>
      <c r="N655" s="235"/>
      <c r="O655" s="235"/>
      <c r="P655" s="235"/>
      <c r="Q655" s="235"/>
      <c r="R655" s="239"/>
      <c r="T655" s="240"/>
      <c r="U655" s="235"/>
      <c r="V655" s="235"/>
      <c r="W655" s="235"/>
      <c r="X655" s="235"/>
      <c r="Y655" s="235"/>
      <c r="Z655" s="235"/>
      <c r="AA655" s="241"/>
      <c r="AT655" s="242" t="s">
        <v>280</v>
      </c>
      <c r="AU655" s="242" t="s">
        <v>277</v>
      </c>
      <c r="AV655" s="10" t="s">
        <v>85</v>
      </c>
      <c r="AW655" s="10" t="s">
        <v>35</v>
      </c>
      <c r="AX655" s="10" t="s">
        <v>77</v>
      </c>
      <c r="AY655" s="242" t="s">
        <v>272</v>
      </c>
    </row>
    <row r="656" s="11" customFormat="1" ht="16.5" customHeight="1">
      <c r="B656" s="243"/>
      <c r="C656" s="244"/>
      <c r="D656" s="244"/>
      <c r="E656" s="245" t="s">
        <v>22</v>
      </c>
      <c r="F656" s="246" t="s">
        <v>613</v>
      </c>
      <c r="G656" s="244"/>
      <c r="H656" s="244"/>
      <c r="I656" s="244"/>
      <c r="J656" s="244"/>
      <c r="K656" s="247">
        <v>2.1000000000000001</v>
      </c>
      <c r="L656" s="244"/>
      <c r="M656" s="244"/>
      <c r="N656" s="244"/>
      <c r="O656" s="244"/>
      <c r="P656" s="244"/>
      <c r="Q656" s="244"/>
      <c r="R656" s="248"/>
      <c r="T656" s="249"/>
      <c r="U656" s="244"/>
      <c r="V656" s="244"/>
      <c r="W656" s="244"/>
      <c r="X656" s="244"/>
      <c r="Y656" s="244"/>
      <c r="Z656" s="244"/>
      <c r="AA656" s="250"/>
      <c r="AT656" s="251" t="s">
        <v>280</v>
      </c>
      <c r="AU656" s="251" t="s">
        <v>277</v>
      </c>
      <c r="AV656" s="11" t="s">
        <v>126</v>
      </c>
      <c r="AW656" s="11" t="s">
        <v>35</v>
      </c>
      <c r="AX656" s="11" t="s">
        <v>77</v>
      </c>
      <c r="AY656" s="251" t="s">
        <v>272</v>
      </c>
    </row>
    <row r="657" s="10" customFormat="1" ht="16.5" customHeight="1">
      <c r="B657" s="234"/>
      <c r="C657" s="235"/>
      <c r="D657" s="235"/>
      <c r="E657" s="236" t="s">
        <v>22</v>
      </c>
      <c r="F657" s="252" t="s">
        <v>389</v>
      </c>
      <c r="G657" s="235"/>
      <c r="H657" s="235"/>
      <c r="I657" s="235"/>
      <c r="J657" s="235"/>
      <c r="K657" s="236" t="s">
        <v>22</v>
      </c>
      <c r="L657" s="235"/>
      <c r="M657" s="235"/>
      <c r="N657" s="235"/>
      <c r="O657" s="235"/>
      <c r="P657" s="235"/>
      <c r="Q657" s="235"/>
      <c r="R657" s="239"/>
      <c r="T657" s="240"/>
      <c r="U657" s="235"/>
      <c r="V657" s="235"/>
      <c r="W657" s="235"/>
      <c r="X657" s="235"/>
      <c r="Y657" s="235"/>
      <c r="Z657" s="235"/>
      <c r="AA657" s="241"/>
      <c r="AT657" s="242" t="s">
        <v>280</v>
      </c>
      <c r="AU657" s="242" t="s">
        <v>277</v>
      </c>
      <c r="AV657" s="10" t="s">
        <v>85</v>
      </c>
      <c r="AW657" s="10" t="s">
        <v>35</v>
      </c>
      <c r="AX657" s="10" t="s">
        <v>77</v>
      </c>
      <c r="AY657" s="242" t="s">
        <v>272</v>
      </c>
    </row>
    <row r="658" s="11" customFormat="1" ht="16.5" customHeight="1">
      <c r="B658" s="243"/>
      <c r="C658" s="244"/>
      <c r="D658" s="244"/>
      <c r="E658" s="245" t="s">
        <v>22</v>
      </c>
      <c r="F658" s="246" t="s">
        <v>614</v>
      </c>
      <c r="G658" s="244"/>
      <c r="H658" s="244"/>
      <c r="I658" s="244"/>
      <c r="J658" s="244"/>
      <c r="K658" s="247">
        <v>-0.23999999999999999</v>
      </c>
      <c r="L658" s="244"/>
      <c r="M658" s="244"/>
      <c r="N658" s="244"/>
      <c r="O658" s="244"/>
      <c r="P658" s="244"/>
      <c r="Q658" s="244"/>
      <c r="R658" s="248"/>
      <c r="T658" s="249"/>
      <c r="U658" s="244"/>
      <c r="V658" s="244"/>
      <c r="W658" s="244"/>
      <c r="X658" s="244"/>
      <c r="Y658" s="244"/>
      <c r="Z658" s="244"/>
      <c r="AA658" s="250"/>
      <c r="AT658" s="251" t="s">
        <v>280</v>
      </c>
      <c r="AU658" s="251" t="s">
        <v>277</v>
      </c>
      <c r="AV658" s="11" t="s">
        <v>126</v>
      </c>
      <c r="AW658" s="11" t="s">
        <v>35</v>
      </c>
      <c r="AX658" s="11" t="s">
        <v>77</v>
      </c>
      <c r="AY658" s="251" t="s">
        <v>272</v>
      </c>
    </row>
    <row r="659" s="10" customFormat="1" ht="16.5" customHeight="1">
      <c r="B659" s="234"/>
      <c r="C659" s="235"/>
      <c r="D659" s="235"/>
      <c r="E659" s="236" t="s">
        <v>22</v>
      </c>
      <c r="F659" s="252" t="s">
        <v>615</v>
      </c>
      <c r="G659" s="235"/>
      <c r="H659" s="235"/>
      <c r="I659" s="235"/>
      <c r="J659" s="235"/>
      <c r="K659" s="236" t="s">
        <v>22</v>
      </c>
      <c r="L659" s="235"/>
      <c r="M659" s="235"/>
      <c r="N659" s="235"/>
      <c r="O659" s="235"/>
      <c r="P659" s="235"/>
      <c r="Q659" s="235"/>
      <c r="R659" s="239"/>
      <c r="T659" s="240"/>
      <c r="U659" s="235"/>
      <c r="V659" s="235"/>
      <c r="W659" s="235"/>
      <c r="X659" s="235"/>
      <c r="Y659" s="235"/>
      <c r="Z659" s="235"/>
      <c r="AA659" s="241"/>
      <c r="AT659" s="242" t="s">
        <v>280</v>
      </c>
      <c r="AU659" s="242" t="s">
        <v>277</v>
      </c>
      <c r="AV659" s="10" t="s">
        <v>85</v>
      </c>
      <c r="AW659" s="10" t="s">
        <v>35</v>
      </c>
      <c r="AX659" s="10" t="s">
        <v>77</v>
      </c>
      <c r="AY659" s="242" t="s">
        <v>272</v>
      </c>
    </row>
    <row r="660" s="11" customFormat="1" ht="16.5" customHeight="1">
      <c r="B660" s="243"/>
      <c r="C660" s="244"/>
      <c r="D660" s="244"/>
      <c r="E660" s="245" t="s">
        <v>22</v>
      </c>
      <c r="F660" s="246" t="s">
        <v>616</v>
      </c>
      <c r="G660" s="244"/>
      <c r="H660" s="244"/>
      <c r="I660" s="244"/>
      <c r="J660" s="244"/>
      <c r="K660" s="247">
        <v>0.048000000000000001</v>
      </c>
      <c r="L660" s="244"/>
      <c r="M660" s="244"/>
      <c r="N660" s="244"/>
      <c r="O660" s="244"/>
      <c r="P660" s="244"/>
      <c r="Q660" s="244"/>
      <c r="R660" s="248"/>
      <c r="T660" s="249"/>
      <c r="U660" s="244"/>
      <c r="V660" s="244"/>
      <c r="W660" s="244"/>
      <c r="X660" s="244"/>
      <c r="Y660" s="244"/>
      <c r="Z660" s="244"/>
      <c r="AA660" s="250"/>
      <c r="AT660" s="251" t="s">
        <v>280</v>
      </c>
      <c r="AU660" s="251" t="s">
        <v>277</v>
      </c>
      <c r="AV660" s="11" t="s">
        <v>126</v>
      </c>
      <c r="AW660" s="11" t="s">
        <v>35</v>
      </c>
      <c r="AX660" s="11" t="s">
        <v>77</v>
      </c>
      <c r="AY660" s="251" t="s">
        <v>272</v>
      </c>
    </row>
    <row r="661" s="12" customFormat="1" ht="16.5" customHeight="1">
      <c r="B661" s="253"/>
      <c r="C661" s="254"/>
      <c r="D661" s="254"/>
      <c r="E661" s="255" t="s">
        <v>22</v>
      </c>
      <c r="F661" s="256" t="s">
        <v>284</v>
      </c>
      <c r="G661" s="254"/>
      <c r="H661" s="254"/>
      <c r="I661" s="254"/>
      <c r="J661" s="254"/>
      <c r="K661" s="257">
        <v>1.9079999999999999</v>
      </c>
      <c r="L661" s="254"/>
      <c r="M661" s="254"/>
      <c r="N661" s="254"/>
      <c r="O661" s="254"/>
      <c r="P661" s="254"/>
      <c r="Q661" s="254"/>
      <c r="R661" s="258"/>
      <c r="T661" s="259"/>
      <c r="U661" s="254"/>
      <c r="V661" s="254"/>
      <c r="W661" s="254"/>
      <c r="X661" s="254"/>
      <c r="Y661" s="254"/>
      <c r="Z661" s="254"/>
      <c r="AA661" s="260"/>
      <c r="AT661" s="261" t="s">
        <v>280</v>
      </c>
      <c r="AU661" s="261" t="s">
        <v>277</v>
      </c>
      <c r="AV661" s="12" t="s">
        <v>277</v>
      </c>
      <c r="AW661" s="12" t="s">
        <v>35</v>
      </c>
      <c r="AX661" s="12" t="s">
        <v>77</v>
      </c>
      <c r="AY661" s="261" t="s">
        <v>272</v>
      </c>
    </row>
    <row r="662" s="13" customFormat="1" ht="16.5" customHeight="1">
      <c r="B662" s="262"/>
      <c r="C662" s="263"/>
      <c r="D662" s="263"/>
      <c r="E662" s="264" t="s">
        <v>22</v>
      </c>
      <c r="F662" s="265" t="s">
        <v>285</v>
      </c>
      <c r="G662" s="263"/>
      <c r="H662" s="263"/>
      <c r="I662" s="263"/>
      <c r="J662" s="263"/>
      <c r="K662" s="266">
        <v>1.9079999999999999</v>
      </c>
      <c r="L662" s="263"/>
      <c r="M662" s="263"/>
      <c r="N662" s="263"/>
      <c r="O662" s="263"/>
      <c r="P662" s="263"/>
      <c r="Q662" s="263"/>
      <c r="R662" s="267"/>
      <c r="T662" s="268"/>
      <c r="U662" s="263"/>
      <c r="V662" s="263"/>
      <c r="W662" s="263"/>
      <c r="X662" s="263"/>
      <c r="Y662" s="263"/>
      <c r="Z662" s="263"/>
      <c r="AA662" s="269"/>
      <c r="AT662" s="270" t="s">
        <v>280</v>
      </c>
      <c r="AU662" s="270" t="s">
        <v>277</v>
      </c>
      <c r="AV662" s="13" t="s">
        <v>276</v>
      </c>
      <c r="AW662" s="13" t="s">
        <v>35</v>
      </c>
      <c r="AX662" s="13" t="s">
        <v>85</v>
      </c>
      <c r="AY662" s="270" t="s">
        <v>272</v>
      </c>
    </row>
    <row r="663" s="1" customFormat="1" ht="38.25" customHeight="1">
      <c r="B663" s="48"/>
      <c r="C663" s="223" t="s">
        <v>617</v>
      </c>
      <c r="D663" s="223" t="s">
        <v>273</v>
      </c>
      <c r="E663" s="224" t="s">
        <v>618</v>
      </c>
      <c r="F663" s="225" t="s">
        <v>619</v>
      </c>
      <c r="G663" s="225"/>
      <c r="H663" s="225"/>
      <c r="I663" s="225"/>
      <c r="J663" s="226" t="s">
        <v>334</v>
      </c>
      <c r="K663" s="227">
        <v>20.042000000000002</v>
      </c>
      <c r="L663" s="228">
        <v>0</v>
      </c>
      <c r="M663" s="229"/>
      <c r="N663" s="230">
        <f>ROUND(L663*K663,2)</f>
        <v>0</v>
      </c>
      <c r="O663" s="230"/>
      <c r="P663" s="230"/>
      <c r="Q663" s="230"/>
      <c r="R663" s="50"/>
      <c r="T663" s="231" t="s">
        <v>22</v>
      </c>
      <c r="U663" s="58" t="s">
        <v>42</v>
      </c>
      <c r="V663" s="49"/>
      <c r="W663" s="232">
        <f>V663*K663</f>
        <v>0</v>
      </c>
      <c r="X663" s="232">
        <v>0.00348</v>
      </c>
      <c r="Y663" s="232">
        <f>X663*K663</f>
        <v>0.069746160000000001</v>
      </c>
      <c r="Z663" s="232">
        <v>0</v>
      </c>
      <c r="AA663" s="233">
        <f>Z663*K663</f>
        <v>0</v>
      </c>
      <c r="AR663" s="24" t="s">
        <v>276</v>
      </c>
      <c r="AT663" s="24" t="s">
        <v>273</v>
      </c>
      <c r="AU663" s="24" t="s">
        <v>277</v>
      </c>
      <c r="AY663" s="24" t="s">
        <v>272</v>
      </c>
      <c r="BE663" s="144">
        <f>IF(U663="základní",N663,0)</f>
        <v>0</v>
      </c>
      <c r="BF663" s="144">
        <f>IF(U663="snížená",N663,0)</f>
        <v>0</v>
      </c>
      <c r="BG663" s="144">
        <f>IF(U663="zákl. přenesená",N663,0)</f>
        <v>0</v>
      </c>
      <c r="BH663" s="144">
        <f>IF(U663="sníž. přenesená",N663,0)</f>
        <v>0</v>
      </c>
      <c r="BI663" s="144">
        <f>IF(U663="nulová",N663,0)</f>
        <v>0</v>
      </c>
      <c r="BJ663" s="24" t="s">
        <v>85</v>
      </c>
      <c r="BK663" s="144">
        <f>ROUND(L663*K663,2)</f>
        <v>0</v>
      </c>
      <c r="BL663" s="24" t="s">
        <v>276</v>
      </c>
      <c r="BM663" s="24" t="s">
        <v>620</v>
      </c>
    </row>
    <row r="664" s="10" customFormat="1" ht="16.5" customHeight="1">
      <c r="B664" s="234"/>
      <c r="C664" s="235"/>
      <c r="D664" s="235"/>
      <c r="E664" s="236" t="s">
        <v>22</v>
      </c>
      <c r="F664" s="237" t="s">
        <v>612</v>
      </c>
      <c r="G664" s="238"/>
      <c r="H664" s="238"/>
      <c r="I664" s="238"/>
      <c r="J664" s="235"/>
      <c r="K664" s="236" t="s">
        <v>22</v>
      </c>
      <c r="L664" s="235"/>
      <c r="M664" s="235"/>
      <c r="N664" s="235"/>
      <c r="O664" s="235"/>
      <c r="P664" s="235"/>
      <c r="Q664" s="235"/>
      <c r="R664" s="239"/>
      <c r="T664" s="240"/>
      <c r="U664" s="235"/>
      <c r="V664" s="235"/>
      <c r="W664" s="235"/>
      <c r="X664" s="235"/>
      <c r="Y664" s="235"/>
      <c r="Z664" s="235"/>
      <c r="AA664" s="241"/>
      <c r="AT664" s="242" t="s">
        <v>280</v>
      </c>
      <c r="AU664" s="242" t="s">
        <v>277</v>
      </c>
      <c r="AV664" s="10" t="s">
        <v>85</v>
      </c>
      <c r="AW664" s="10" t="s">
        <v>35</v>
      </c>
      <c r="AX664" s="10" t="s">
        <v>77</v>
      </c>
      <c r="AY664" s="242" t="s">
        <v>272</v>
      </c>
    </row>
    <row r="665" s="11" customFormat="1" ht="16.5" customHeight="1">
      <c r="B665" s="243"/>
      <c r="C665" s="244"/>
      <c r="D665" s="244"/>
      <c r="E665" s="245" t="s">
        <v>22</v>
      </c>
      <c r="F665" s="246" t="s">
        <v>22</v>
      </c>
      <c r="G665" s="244"/>
      <c r="H665" s="244"/>
      <c r="I665" s="244"/>
      <c r="J665" s="244"/>
      <c r="K665" s="247">
        <v>0</v>
      </c>
      <c r="L665" s="244"/>
      <c r="M665" s="244"/>
      <c r="N665" s="244"/>
      <c r="O665" s="244"/>
      <c r="P665" s="244"/>
      <c r="Q665" s="244"/>
      <c r="R665" s="248"/>
      <c r="T665" s="249"/>
      <c r="U665" s="244"/>
      <c r="V665" s="244"/>
      <c r="W665" s="244"/>
      <c r="X665" s="244"/>
      <c r="Y665" s="244"/>
      <c r="Z665" s="244"/>
      <c r="AA665" s="250"/>
      <c r="AT665" s="251" t="s">
        <v>280</v>
      </c>
      <c r="AU665" s="251" t="s">
        <v>277</v>
      </c>
      <c r="AV665" s="11" t="s">
        <v>126</v>
      </c>
      <c r="AW665" s="11" t="s">
        <v>6</v>
      </c>
      <c r="AX665" s="11" t="s">
        <v>77</v>
      </c>
      <c r="AY665" s="251" t="s">
        <v>272</v>
      </c>
    </row>
    <row r="666" s="10" customFormat="1" ht="16.5" customHeight="1">
      <c r="B666" s="234"/>
      <c r="C666" s="235"/>
      <c r="D666" s="235"/>
      <c r="E666" s="236" t="s">
        <v>22</v>
      </c>
      <c r="F666" s="252" t="s">
        <v>281</v>
      </c>
      <c r="G666" s="235"/>
      <c r="H666" s="235"/>
      <c r="I666" s="235"/>
      <c r="J666" s="235"/>
      <c r="K666" s="236" t="s">
        <v>22</v>
      </c>
      <c r="L666" s="235"/>
      <c r="M666" s="235"/>
      <c r="N666" s="235"/>
      <c r="O666" s="235"/>
      <c r="P666" s="235"/>
      <c r="Q666" s="235"/>
      <c r="R666" s="239"/>
      <c r="T666" s="240"/>
      <c r="U666" s="235"/>
      <c r="V666" s="235"/>
      <c r="W666" s="235"/>
      <c r="X666" s="235"/>
      <c r="Y666" s="235"/>
      <c r="Z666" s="235"/>
      <c r="AA666" s="241"/>
      <c r="AT666" s="242" t="s">
        <v>280</v>
      </c>
      <c r="AU666" s="242" t="s">
        <v>277</v>
      </c>
      <c r="AV666" s="10" t="s">
        <v>85</v>
      </c>
      <c r="AW666" s="10" t="s">
        <v>35</v>
      </c>
      <c r="AX666" s="10" t="s">
        <v>77</v>
      </c>
      <c r="AY666" s="242" t="s">
        <v>272</v>
      </c>
    </row>
    <row r="667" s="10" customFormat="1" ht="16.5" customHeight="1">
      <c r="B667" s="234"/>
      <c r="C667" s="235"/>
      <c r="D667" s="235"/>
      <c r="E667" s="236" t="s">
        <v>22</v>
      </c>
      <c r="F667" s="252" t="s">
        <v>387</v>
      </c>
      <c r="G667" s="235"/>
      <c r="H667" s="235"/>
      <c r="I667" s="235"/>
      <c r="J667" s="235"/>
      <c r="K667" s="236" t="s">
        <v>22</v>
      </c>
      <c r="L667" s="235"/>
      <c r="M667" s="235"/>
      <c r="N667" s="235"/>
      <c r="O667" s="235"/>
      <c r="P667" s="235"/>
      <c r="Q667" s="235"/>
      <c r="R667" s="239"/>
      <c r="T667" s="240"/>
      <c r="U667" s="235"/>
      <c r="V667" s="235"/>
      <c r="W667" s="235"/>
      <c r="X667" s="235"/>
      <c r="Y667" s="235"/>
      <c r="Z667" s="235"/>
      <c r="AA667" s="241"/>
      <c r="AT667" s="242" t="s">
        <v>280</v>
      </c>
      <c r="AU667" s="242" t="s">
        <v>277</v>
      </c>
      <c r="AV667" s="10" t="s">
        <v>85</v>
      </c>
      <c r="AW667" s="10" t="s">
        <v>35</v>
      </c>
      <c r="AX667" s="10" t="s">
        <v>77</v>
      </c>
      <c r="AY667" s="242" t="s">
        <v>272</v>
      </c>
    </row>
    <row r="668" s="11" customFormat="1" ht="16.5" customHeight="1">
      <c r="B668" s="243"/>
      <c r="C668" s="244"/>
      <c r="D668" s="244"/>
      <c r="E668" s="245" t="s">
        <v>22</v>
      </c>
      <c r="F668" s="246" t="s">
        <v>555</v>
      </c>
      <c r="G668" s="244"/>
      <c r="H668" s="244"/>
      <c r="I668" s="244"/>
      <c r="J668" s="244"/>
      <c r="K668" s="247">
        <v>21.329999999999998</v>
      </c>
      <c r="L668" s="244"/>
      <c r="M668" s="244"/>
      <c r="N668" s="244"/>
      <c r="O668" s="244"/>
      <c r="P668" s="244"/>
      <c r="Q668" s="244"/>
      <c r="R668" s="248"/>
      <c r="T668" s="249"/>
      <c r="U668" s="244"/>
      <c r="V668" s="244"/>
      <c r="W668" s="244"/>
      <c r="X668" s="244"/>
      <c r="Y668" s="244"/>
      <c r="Z668" s="244"/>
      <c r="AA668" s="250"/>
      <c r="AT668" s="251" t="s">
        <v>280</v>
      </c>
      <c r="AU668" s="251" t="s">
        <v>277</v>
      </c>
      <c r="AV668" s="11" t="s">
        <v>126</v>
      </c>
      <c r="AW668" s="11" t="s">
        <v>35</v>
      </c>
      <c r="AX668" s="11" t="s">
        <v>77</v>
      </c>
      <c r="AY668" s="251" t="s">
        <v>272</v>
      </c>
    </row>
    <row r="669" s="10" customFormat="1" ht="16.5" customHeight="1">
      <c r="B669" s="234"/>
      <c r="C669" s="235"/>
      <c r="D669" s="235"/>
      <c r="E669" s="236" t="s">
        <v>22</v>
      </c>
      <c r="F669" s="252" t="s">
        <v>389</v>
      </c>
      <c r="G669" s="235"/>
      <c r="H669" s="235"/>
      <c r="I669" s="235"/>
      <c r="J669" s="235"/>
      <c r="K669" s="236" t="s">
        <v>22</v>
      </c>
      <c r="L669" s="235"/>
      <c r="M669" s="235"/>
      <c r="N669" s="235"/>
      <c r="O669" s="235"/>
      <c r="P669" s="235"/>
      <c r="Q669" s="235"/>
      <c r="R669" s="239"/>
      <c r="T669" s="240"/>
      <c r="U669" s="235"/>
      <c r="V669" s="235"/>
      <c r="W669" s="235"/>
      <c r="X669" s="235"/>
      <c r="Y669" s="235"/>
      <c r="Z669" s="235"/>
      <c r="AA669" s="241"/>
      <c r="AT669" s="242" t="s">
        <v>280</v>
      </c>
      <c r="AU669" s="242" t="s">
        <v>277</v>
      </c>
      <c r="AV669" s="10" t="s">
        <v>85</v>
      </c>
      <c r="AW669" s="10" t="s">
        <v>35</v>
      </c>
      <c r="AX669" s="10" t="s">
        <v>77</v>
      </c>
      <c r="AY669" s="242" t="s">
        <v>272</v>
      </c>
    </row>
    <row r="670" s="11" customFormat="1" ht="16.5" customHeight="1">
      <c r="B670" s="243"/>
      <c r="C670" s="244"/>
      <c r="D670" s="244"/>
      <c r="E670" s="245" t="s">
        <v>22</v>
      </c>
      <c r="F670" s="246" t="s">
        <v>390</v>
      </c>
      <c r="G670" s="244"/>
      <c r="H670" s="244"/>
      <c r="I670" s="244"/>
      <c r="J670" s="244"/>
      <c r="K670" s="247">
        <v>-1.6799999999999999</v>
      </c>
      <c r="L670" s="244"/>
      <c r="M670" s="244"/>
      <c r="N670" s="244"/>
      <c r="O670" s="244"/>
      <c r="P670" s="244"/>
      <c r="Q670" s="244"/>
      <c r="R670" s="248"/>
      <c r="T670" s="249"/>
      <c r="U670" s="244"/>
      <c r="V670" s="244"/>
      <c r="W670" s="244"/>
      <c r="X670" s="244"/>
      <c r="Y670" s="244"/>
      <c r="Z670" s="244"/>
      <c r="AA670" s="250"/>
      <c r="AT670" s="251" t="s">
        <v>280</v>
      </c>
      <c r="AU670" s="251" t="s">
        <v>277</v>
      </c>
      <c r="AV670" s="11" t="s">
        <v>126</v>
      </c>
      <c r="AW670" s="11" t="s">
        <v>35</v>
      </c>
      <c r="AX670" s="11" t="s">
        <v>77</v>
      </c>
      <c r="AY670" s="251" t="s">
        <v>272</v>
      </c>
    </row>
    <row r="671" s="10" customFormat="1" ht="16.5" customHeight="1">
      <c r="B671" s="234"/>
      <c r="C671" s="235"/>
      <c r="D671" s="235"/>
      <c r="E671" s="236" t="s">
        <v>22</v>
      </c>
      <c r="F671" s="252" t="s">
        <v>391</v>
      </c>
      <c r="G671" s="235"/>
      <c r="H671" s="235"/>
      <c r="I671" s="235"/>
      <c r="J671" s="235"/>
      <c r="K671" s="236" t="s">
        <v>22</v>
      </c>
      <c r="L671" s="235"/>
      <c r="M671" s="235"/>
      <c r="N671" s="235"/>
      <c r="O671" s="235"/>
      <c r="P671" s="235"/>
      <c r="Q671" s="235"/>
      <c r="R671" s="239"/>
      <c r="T671" s="240"/>
      <c r="U671" s="235"/>
      <c r="V671" s="235"/>
      <c r="W671" s="235"/>
      <c r="X671" s="235"/>
      <c r="Y671" s="235"/>
      <c r="Z671" s="235"/>
      <c r="AA671" s="241"/>
      <c r="AT671" s="242" t="s">
        <v>280</v>
      </c>
      <c r="AU671" s="242" t="s">
        <v>277</v>
      </c>
      <c r="AV671" s="10" t="s">
        <v>85</v>
      </c>
      <c r="AW671" s="10" t="s">
        <v>35</v>
      </c>
      <c r="AX671" s="10" t="s">
        <v>77</v>
      </c>
      <c r="AY671" s="242" t="s">
        <v>272</v>
      </c>
    </row>
    <row r="672" s="11" customFormat="1" ht="16.5" customHeight="1">
      <c r="B672" s="243"/>
      <c r="C672" s="244"/>
      <c r="D672" s="244"/>
      <c r="E672" s="245" t="s">
        <v>22</v>
      </c>
      <c r="F672" s="246" t="s">
        <v>392</v>
      </c>
      <c r="G672" s="244"/>
      <c r="H672" s="244"/>
      <c r="I672" s="244"/>
      <c r="J672" s="244"/>
      <c r="K672" s="247">
        <v>-0.32000000000000001</v>
      </c>
      <c r="L672" s="244"/>
      <c r="M672" s="244"/>
      <c r="N672" s="244"/>
      <c r="O672" s="244"/>
      <c r="P672" s="244"/>
      <c r="Q672" s="244"/>
      <c r="R672" s="248"/>
      <c r="T672" s="249"/>
      <c r="U672" s="244"/>
      <c r="V672" s="244"/>
      <c r="W672" s="244"/>
      <c r="X672" s="244"/>
      <c r="Y672" s="244"/>
      <c r="Z672" s="244"/>
      <c r="AA672" s="250"/>
      <c r="AT672" s="251" t="s">
        <v>280</v>
      </c>
      <c r="AU672" s="251" t="s">
        <v>277</v>
      </c>
      <c r="AV672" s="11" t="s">
        <v>126</v>
      </c>
      <c r="AW672" s="11" t="s">
        <v>35</v>
      </c>
      <c r="AX672" s="11" t="s">
        <v>77</v>
      </c>
      <c r="AY672" s="251" t="s">
        <v>272</v>
      </c>
    </row>
    <row r="673" s="10" customFormat="1" ht="16.5" customHeight="1">
      <c r="B673" s="234"/>
      <c r="C673" s="235"/>
      <c r="D673" s="235"/>
      <c r="E673" s="236" t="s">
        <v>22</v>
      </c>
      <c r="F673" s="252" t="s">
        <v>615</v>
      </c>
      <c r="G673" s="235"/>
      <c r="H673" s="235"/>
      <c r="I673" s="235"/>
      <c r="J673" s="235"/>
      <c r="K673" s="236" t="s">
        <v>22</v>
      </c>
      <c r="L673" s="235"/>
      <c r="M673" s="235"/>
      <c r="N673" s="235"/>
      <c r="O673" s="235"/>
      <c r="P673" s="235"/>
      <c r="Q673" s="235"/>
      <c r="R673" s="239"/>
      <c r="T673" s="240"/>
      <c r="U673" s="235"/>
      <c r="V673" s="235"/>
      <c r="W673" s="235"/>
      <c r="X673" s="235"/>
      <c r="Y673" s="235"/>
      <c r="Z673" s="235"/>
      <c r="AA673" s="241"/>
      <c r="AT673" s="242" t="s">
        <v>280</v>
      </c>
      <c r="AU673" s="242" t="s">
        <v>277</v>
      </c>
      <c r="AV673" s="10" t="s">
        <v>85</v>
      </c>
      <c r="AW673" s="10" t="s">
        <v>35</v>
      </c>
      <c r="AX673" s="10" t="s">
        <v>77</v>
      </c>
      <c r="AY673" s="242" t="s">
        <v>272</v>
      </c>
    </row>
    <row r="674" s="11" customFormat="1" ht="16.5" customHeight="1">
      <c r="B674" s="243"/>
      <c r="C674" s="244"/>
      <c r="D674" s="244"/>
      <c r="E674" s="245" t="s">
        <v>22</v>
      </c>
      <c r="F674" s="246" t="s">
        <v>621</v>
      </c>
      <c r="G674" s="244"/>
      <c r="H674" s="244"/>
      <c r="I674" s="244"/>
      <c r="J674" s="244"/>
      <c r="K674" s="247">
        <v>0.71199999999999997</v>
      </c>
      <c r="L674" s="244"/>
      <c r="M674" s="244"/>
      <c r="N674" s="244"/>
      <c r="O674" s="244"/>
      <c r="P674" s="244"/>
      <c r="Q674" s="244"/>
      <c r="R674" s="248"/>
      <c r="T674" s="249"/>
      <c r="U674" s="244"/>
      <c r="V674" s="244"/>
      <c r="W674" s="244"/>
      <c r="X674" s="244"/>
      <c r="Y674" s="244"/>
      <c r="Z674" s="244"/>
      <c r="AA674" s="250"/>
      <c r="AT674" s="251" t="s">
        <v>280</v>
      </c>
      <c r="AU674" s="251" t="s">
        <v>277</v>
      </c>
      <c r="AV674" s="11" t="s">
        <v>126</v>
      </c>
      <c r="AW674" s="11" t="s">
        <v>35</v>
      </c>
      <c r="AX674" s="11" t="s">
        <v>77</v>
      </c>
      <c r="AY674" s="251" t="s">
        <v>272</v>
      </c>
    </row>
    <row r="675" s="12" customFormat="1" ht="16.5" customHeight="1">
      <c r="B675" s="253"/>
      <c r="C675" s="254"/>
      <c r="D675" s="254"/>
      <c r="E675" s="255" t="s">
        <v>22</v>
      </c>
      <c r="F675" s="256" t="s">
        <v>284</v>
      </c>
      <c r="G675" s="254"/>
      <c r="H675" s="254"/>
      <c r="I675" s="254"/>
      <c r="J675" s="254"/>
      <c r="K675" s="257">
        <v>20.042000000000002</v>
      </c>
      <c r="L675" s="254"/>
      <c r="M675" s="254"/>
      <c r="N675" s="254"/>
      <c r="O675" s="254"/>
      <c r="P675" s="254"/>
      <c r="Q675" s="254"/>
      <c r="R675" s="258"/>
      <c r="T675" s="259"/>
      <c r="U675" s="254"/>
      <c r="V675" s="254"/>
      <c r="W675" s="254"/>
      <c r="X675" s="254"/>
      <c r="Y675" s="254"/>
      <c r="Z675" s="254"/>
      <c r="AA675" s="260"/>
      <c r="AT675" s="261" t="s">
        <v>280</v>
      </c>
      <c r="AU675" s="261" t="s">
        <v>277</v>
      </c>
      <c r="AV675" s="12" t="s">
        <v>277</v>
      </c>
      <c r="AW675" s="12" t="s">
        <v>35</v>
      </c>
      <c r="AX675" s="12" t="s">
        <v>77</v>
      </c>
      <c r="AY675" s="261" t="s">
        <v>272</v>
      </c>
    </row>
    <row r="676" s="13" customFormat="1" ht="16.5" customHeight="1">
      <c r="B676" s="262"/>
      <c r="C676" s="263"/>
      <c r="D676" s="263"/>
      <c r="E676" s="264" t="s">
        <v>22</v>
      </c>
      <c r="F676" s="265" t="s">
        <v>285</v>
      </c>
      <c r="G676" s="263"/>
      <c r="H676" s="263"/>
      <c r="I676" s="263"/>
      <c r="J676" s="263"/>
      <c r="K676" s="266">
        <v>20.042000000000002</v>
      </c>
      <c r="L676" s="263"/>
      <c r="M676" s="263"/>
      <c r="N676" s="263"/>
      <c r="O676" s="263"/>
      <c r="P676" s="263"/>
      <c r="Q676" s="263"/>
      <c r="R676" s="267"/>
      <c r="T676" s="268"/>
      <c r="U676" s="263"/>
      <c r="V676" s="263"/>
      <c r="W676" s="263"/>
      <c r="X676" s="263"/>
      <c r="Y676" s="263"/>
      <c r="Z676" s="263"/>
      <c r="AA676" s="269"/>
      <c r="AT676" s="270" t="s">
        <v>280</v>
      </c>
      <c r="AU676" s="270" t="s">
        <v>277</v>
      </c>
      <c r="AV676" s="13" t="s">
        <v>276</v>
      </c>
      <c r="AW676" s="13" t="s">
        <v>35</v>
      </c>
      <c r="AX676" s="13" t="s">
        <v>85</v>
      </c>
      <c r="AY676" s="270" t="s">
        <v>272</v>
      </c>
    </row>
    <row r="677" s="1" customFormat="1" ht="38.25" customHeight="1">
      <c r="B677" s="48"/>
      <c r="C677" s="223" t="s">
        <v>622</v>
      </c>
      <c r="D677" s="223" t="s">
        <v>273</v>
      </c>
      <c r="E677" s="224" t="s">
        <v>623</v>
      </c>
      <c r="F677" s="225" t="s">
        <v>624</v>
      </c>
      <c r="G677" s="225"/>
      <c r="H677" s="225"/>
      <c r="I677" s="225"/>
      <c r="J677" s="226" t="s">
        <v>334</v>
      </c>
      <c r="K677" s="227">
        <v>2</v>
      </c>
      <c r="L677" s="228">
        <v>0</v>
      </c>
      <c r="M677" s="229"/>
      <c r="N677" s="230">
        <f>ROUND(L677*K677,2)</f>
        <v>0</v>
      </c>
      <c r="O677" s="230"/>
      <c r="P677" s="230"/>
      <c r="Q677" s="230"/>
      <c r="R677" s="50"/>
      <c r="T677" s="231" t="s">
        <v>22</v>
      </c>
      <c r="U677" s="58" t="s">
        <v>42</v>
      </c>
      <c r="V677" s="49"/>
      <c r="W677" s="232">
        <f>V677*K677</f>
        <v>0</v>
      </c>
      <c r="X677" s="232">
        <v>0.00012</v>
      </c>
      <c r="Y677" s="232">
        <f>X677*K677</f>
        <v>0.00024000000000000001</v>
      </c>
      <c r="Z677" s="232">
        <v>0</v>
      </c>
      <c r="AA677" s="233">
        <f>Z677*K677</f>
        <v>0</v>
      </c>
      <c r="AR677" s="24" t="s">
        <v>276</v>
      </c>
      <c r="AT677" s="24" t="s">
        <v>273</v>
      </c>
      <c r="AU677" s="24" t="s">
        <v>277</v>
      </c>
      <c r="AY677" s="24" t="s">
        <v>272</v>
      </c>
      <c r="BE677" s="144">
        <f>IF(U677="základní",N677,0)</f>
        <v>0</v>
      </c>
      <c r="BF677" s="144">
        <f>IF(U677="snížená",N677,0)</f>
        <v>0</v>
      </c>
      <c r="BG677" s="144">
        <f>IF(U677="zákl. přenesená",N677,0)</f>
        <v>0</v>
      </c>
      <c r="BH677" s="144">
        <f>IF(U677="sníž. přenesená",N677,0)</f>
        <v>0</v>
      </c>
      <c r="BI677" s="144">
        <f>IF(U677="nulová",N677,0)</f>
        <v>0</v>
      </c>
      <c r="BJ677" s="24" t="s">
        <v>85</v>
      </c>
      <c r="BK677" s="144">
        <f>ROUND(L677*K677,2)</f>
        <v>0</v>
      </c>
      <c r="BL677" s="24" t="s">
        <v>276</v>
      </c>
      <c r="BM677" s="24" t="s">
        <v>625</v>
      </c>
    </row>
    <row r="678" s="10" customFormat="1" ht="16.5" customHeight="1">
      <c r="B678" s="234"/>
      <c r="C678" s="235"/>
      <c r="D678" s="235"/>
      <c r="E678" s="236" t="s">
        <v>22</v>
      </c>
      <c r="F678" s="237" t="s">
        <v>541</v>
      </c>
      <c r="G678" s="238"/>
      <c r="H678" s="238"/>
      <c r="I678" s="238"/>
      <c r="J678" s="235"/>
      <c r="K678" s="236" t="s">
        <v>22</v>
      </c>
      <c r="L678" s="235"/>
      <c r="M678" s="235"/>
      <c r="N678" s="235"/>
      <c r="O678" s="235"/>
      <c r="P678" s="235"/>
      <c r="Q678" s="235"/>
      <c r="R678" s="239"/>
      <c r="T678" s="240"/>
      <c r="U678" s="235"/>
      <c r="V678" s="235"/>
      <c r="W678" s="235"/>
      <c r="X678" s="235"/>
      <c r="Y678" s="235"/>
      <c r="Z678" s="235"/>
      <c r="AA678" s="241"/>
      <c r="AT678" s="242" t="s">
        <v>280</v>
      </c>
      <c r="AU678" s="242" t="s">
        <v>277</v>
      </c>
      <c r="AV678" s="10" t="s">
        <v>85</v>
      </c>
      <c r="AW678" s="10" t="s">
        <v>35</v>
      </c>
      <c r="AX678" s="10" t="s">
        <v>77</v>
      </c>
      <c r="AY678" s="242" t="s">
        <v>272</v>
      </c>
    </row>
    <row r="679" s="11" customFormat="1" ht="16.5" customHeight="1">
      <c r="B679" s="243"/>
      <c r="C679" s="244"/>
      <c r="D679" s="244"/>
      <c r="E679" s="245" t="s">
        <v>22</v>
      </c>
      <c r="F679" s="246" t="s">
        <v>22</v>
      </c>
      <c r="G679" s="244"/>
      <c r="H679" s="244"/>
      <c r="I679" s="244"/>
      <c r="J679" s="244"/>
      <c r="K679" s="247">
        <v>0</v>
      </c>
      <c r="L679" s="244"/>
      <c r="M679" s="244"/>
      <c r="N679" s="244"/>
      <c r="O679" s="244"/>
      <c r="P679" s="244"/>
      <c r="Q679" s="244"/>
      <c r="R679" s="248"/>
      <c r="T679" s="249"/>
      <c r="U679" s="244"/>
      <c r="V679" s="244"/>
      <c r="W679" s="244"/>
      <c r="X679" s="244"/>
      <c r="Y679" s="244"/>
      <c r="Z679" s="244"/>
      <c r="AA679" s="250"/>
      <c r="AT679" s="251" t="s">
        <v>280</v>
      </c>
      <c r="AU679" s="251" t="s">
        <v>277</v>
      </c>
      <c r="AV679" s="11" t="s">
        <v>126</v>
      </c>
      <c r="AW679" s="11" t="s">
        <v>6</v>
      </c>
      <c r="AX679" s="11" t="s">
        <v>77</v>
      </c>
      <c r="AY679" s="251" t="s">
        <v>272</v>
      </c>
    </row>
    <row r="680" s="10" customFormat="1" ht="16.5" customHeight="1">
      <c r="B680" s="234"/>
      <c r="C680" s="235"/>
      <c r="D680" s="235"/>
      <c r="E680" s="236" t="s">
        <v>22</v>
      </c>
      <c r="F680" s="252" t="s">
        <v>281</v>
      </c>
      <c r="G680" s="235"/>
      <c r="H680" s="235"/>
      <c r="I680" s="235"/>
      <c r="J680" s="235"/>
      <c r="K680" s="236" t="s">
        <v>22</v>
      </c>
      <c r="L680" s="235"/>
      <c r="M680" s="235"/>
      <c r="N680" s="235"/>
      <c r="O680" s="235"/>
      <c r="P680" s="235"/>
      <c r="Q680" s="235"/>
      <c r="R680" s="239"/>
      <c r="T680" s="240"/>
      <c r="U680" s="235"/>
      <c r="V680" s="235"/>
      <c r="W680" s="235"/>
      <c r="X680" s="235"/>
      <c r="Y680" s="235"/>
      <c r="Z680" s="235"/>
      <c r="AA680" s="241"/>
      <c r="AT680" s="242" t="s">
        <v>280</v>
      </c>
      <c r="AU680" s="242" t="s">
        <v>277</v>
      </c>
      <c r="AV680" s="10" t="s">
        <v>85</v>
      </c>
      <c r="AW680" s="10" t="s">
        <v>35</v>
      </c>
      <c r="AX680" s="10" t="s">
        <v>77</v>
      </c>
      <c r="AY680" s="242" t="s">
        <v>272</v>
      </c>
    </row>
    <row r="681" s="10" customFormat="1" ht="16.5" customHeight="1">
      <c r="B681" s="234"/>
      <c r="C681" s="235"/>
      <c r="D681" s="235"/>
      <c r="E681" s="236" t="s">
        <v>22</v>
      </c>
      <c r="F681" s="252" t="s">
        <v>389</v>
      </c>
      <c r="G681" s="235"/>
      <c r="H681" s="235"/>
      <c r="I681" s="235"/>
      <c r="J681" s="235"/>
      <c r="K681" s="236" t="s">
        <v>22</v>
      </c>
      <c r="L681" s="235"/>
      <c r="M681" s="235"/>
      <c r="N681" s="235"/>
      <c r="O681" s="235"/>
      <c r="P681" s="235"/>
      <c r="Q681" s="235"/>
      <c r="R681" s="239"/>
      <c r="T681" s="240"/>
      <c r="U681" s="235"/>
      <c r="V681" s="235"/>
      <c r="W681" s="235"/>
      <c r="X681" s="235"/>
      <c r="Y681" s="235"/>
      <c r="Z681" s="235"/>
      <c r="AA681" s="241"/>
      <c r="AT681" s="242" t="s">
        <v>280</v>
      </c>
      <c r="AU681" s="242" t="s">
        <v>277</v>
      </c>
      <c r="AV681" s="10" t="s">
        <v>85</v>
      </c>
      <c r="AW681" s="10" t="s">
        <v>35</v>
      </c>
      <c r="AX681" s="10" t="s">
        <v>77</v>
      </c>
      <c r="AY681" s="242" t="s">
        <v>272</v>
      </c>
    </row>
    <row r="682" s="11" customFormat="1" ht="16.5" customHeight="1">
      <c r="B682" s="243"/>
      <c r="C682" s="244"/>
      <c r="D682" s="244"/>
      <c r="E682" s="245" t="s">
        <v>22</v>
      </c>
      <c r="F682" s="246" t="s">
        <v>626</v>
      </c>
      <c r="G682" s="244"/>
      <c r="H682" s="244"/>
      <c r="I682" s="244"/>
      <c r="J682" s="244"/>
      <c r="K682" s="247">
        <v>1.6799999999999999</v>
      </c>
      <c r="L682" s="244"/>
      <c r="M682" s="244"/>
      <c r="N682" s="244"/>
      <c r="O682" s="244"/>
      <c r="P682" s="244"/>
      <c r="Q682" s="244"/>
      <c r="R682" s="248"/>
      <c r="T682" s="249"/>
      <c r="U682" s="244"/>
      <c r="V682" s="244"/>
      <c r="W682" s="244"/>
      <c r="X682" s="244"/>
      <c r="Y682" s="244"/>
      <c r="Z682" s="244"/>
      <c r="AA682" s="250"/>
      <c r="AT682" s="251" t="s">
        <v>280</v>
      </c>
      <c r="AU682" s="251" t="s">
        <v>277</v>
      </c>
      <c r="AV682" s="11" t="s">
        <v>126</v>
      </c>
      <c r="AW682" s="11" t="s">
        <v>35</v>
      </c>
      <c r="AX682" s="11" t="s">
        <v>77</v>
      </c>
      <c r="AY682" s="251" t="s">
        <v>272</v>
      </c>
    </row>
    <row r="683" s="10" customFormat="1" ht="16.5" customHeight="1">
      <c r="B683" s="234"/>
      <c r="C683" s="235"/>
      <c r="D683" s="235"/>
      <c r="E683" s="236" t="s">
        <v>22</v>
      </c>
      <c r="F683" s="252" t="s">
        <v>391</v>
      </c>
      <c r="G683" s="235"/>
      <c r="H683" s="235"/>
      <c r="I683" s="235"/>
      <c r="J683" s="235"/>
      <c r="K683" s="236" t="s">
        <v>22</v>
      </c>
      <c r="L683" s="235"/>
      <c r="M683" s="235"/>
      <c r="N683" s="235"/>
      <c r="O683" s="235"/>
      <c r="P683" s="235"/>
      <c r="Q683" s="235"/>
      <c r="R683" s="239"/>
      <c r="T683" s="240"/>
      <c r="U683" s="235"/>
      <c r="V683" s="235"/>
      <c r="W683" s="235"/>
      <c r="X683" s="235"/>
      <c r="Y683" s="235"/>
      <c r="Z683" s="235"/>
      <c r="AA683" s="241"/>
      <c r="AT683" s="242" t="s">
        <v>280</v>
      </c>
      <c r="AU683" s="242" t="s">
        <v>277</v>
      </c>
      <c r="AV683" s="10" t="s">
        <v>85</v>
      </c>
      <c r="AW683" s="10" t="s">
        <v>35</v>
      </c>
      <c r="AX683" s="10" t="s">
        <v>77</v>
      </c>
      <c r="AY683" s="242" t="s">
        <v>272</v>
      </c>
    </row>
    <row r="684" s="11" customFormat="1" ht="16.5" customHeight="1">
      <c r="B684" s="243"/>
      <c r="C684" s="244"/>
      <c r="D684" s="244"/>
      <c r="E684" s="245" t="s">
        <v>22</v>
      </c>
      <c r="F684" s="246" t="s">
        <v>627</v>
      </c>
      <c r="G684" s="244"/>
      <c r="H684" s="244"/>
      <c r="I684" s="244"/>
      <c r="J684" s="244"/>
      <c r="K684" s="247">
        <v>0.32000000000000001</v>
      </c>
      <c r="L684" s="244"/>
      <c r="M684" s="244"/>
      <c r="N684" s="244"/>
      <c r="O684" s="244"/>
      <c r="P684" s="244"/>
      <c r="Q684" s="244"/>
      <c r="R684" s="248"/>
      <c r="T684" s="249"/>
      <c r="U684" s="244"/>
      <c r="V684" s="244"/>
      <c r="W684" s="244"/>
      <c r="X684" s="244"/>
      <c r="Y684" s="244"/>
      <c r="Z684" s="244"/>
      <c r="AA684" s="250"/>
      <c r="AT684" s="251" t="s">
        <v>280</v>
      </c>
      <c r="AU684" s="251" t="s">
        <v>277</v>
      </c>
      <c r="AV684" s="11" t="s">
        <v>126</v>
      </c>
      <c r="AW684" s="11" t="s">
        <v>35</v>
      </c>
      <c r="AX684" s="11" t="s">
        <v>77</v>
      </c>
      <c r="AY684" s="251" t="s">
        <v>272</v>
      </c>
    </row>
    <row r="685" s="12" customFormat="1" ht="16.5" customHeight="1">
      <c r="B685" s="253"/>
      <c r="C685" s="254"/>
      <c r="D685" s="254"/>
      <c r="E685" s="255" t="s">
        <v>22</v>
      </c>
      <c r="F685" s="256" t="s">
        <v>284</v>
      </c>
      <c r="G685" s="254"/>
      <c r="H685" s="254"/>
      <c r="I685" s="254"/>
      <c r="J685" s="254"/>
      <c r="K685" s="257">
        <v>2</v>
      </c>
      <c r="L685" s="254"/>
      <c r="M685" s="254"/>
      <c r="N685" s="254"/>
      <c r="O685" s="254"/>
      <c r="P685" s="254"/>
      <c r="Q685" s="254"/>
      <c r="R685" s="258"/>
      <c r="T685" s="259"/>
      <c r="U685" s="254"/>
      <c r="V685" s="254"/>
      <c r="W685" s="254"/>
      <c r="X685" s="254"/>
      <c r="Y685" s="254"/>
      <c r="Z685" s="254"/>
      <c r="AA685" s="260"/>
      <c r="AT685" s="261" t="s">
        <v>280</v>
      </c>
      <c r="AU685" s="261" t="s">
        <v>277</v>
      </c>
      <c r="AV685" s="12" t="s">
        <v>277</v>
      </c>
      <c r="AW685" s="12" t="s">
        <v>35</v>
      </c>
      <c r="AX685" s="12" t="s">
        <v>77</v>
      </c>
      <c r="AY685" s="261" t="s">
        <v>272</v>
      </c>
    </row>
    <row r="686" s="13" customFormat="1" ht="16.5" customHeight="1">
      <c r="B686" s="262"/>
      <c r="C686" s="263"/>
      <c r="D686" s="263"/>
      <c r="E686" s="264" t="s">
        <v>22</v>
      </c>
      <c r="F686" s="265" t="s">
        <v>285</v>
      </c>
      <c r="G686" s="263"/>
      <c r="H686" s="263"/>
      <c r="I686" s="263"/>
      <c r="J686" s="263"/>
      <c r="K686" s="266">
        <v>2</v>
      </c>
      <c r="L686" s="263"/>
      <c r="M686" s="263"/>
      <c r="N686" s="263"/>
      <c r="O686" s="263"/>
      <c r="P686" s="263"/>
      <c r="Q686" s="263"/>
      <c r="R686" s="267"/>
      <c r="T686" s="268"/>
      <c r="U686" s="263"/>
      <c r="V686" s="263"/>
      <c r="W686" s="263"/>
      <c r="X686" s="263"/>
      <c r="Y686" s="263"/>
      <c r="Z686" s="263"/>
      <c r="AA686" s="269"/>
      <c r="AT686" s="270" t="s">
        <v>280</v>
      </c>
      <c r="AU686" s="270" t="s">
        <v>277</v>
      </c>
      <c r="AV686" s="13" t="s">
        <v>276</v>
      </c>
      <c r="AW686" s="13" t="s">
        <v>35</v>
      </c>
      <c r="AX686" s="13" t="s">
        <v>85</v>
      </c>
      <c r="AY686" s="270" t="s">
        <v>272</v>
      </c>
    </row>
    <row r="687" s="9" customFormat="1" ht="22.32" customHeight="1">
      <c r="B687" s="208"/>
      <c r="C687" s="209"/>
      <c r="D687" s="219" t="s">
        <v>229</v>
      </c>
      <c r="E687" s="219"/>
      <c r="F687" s="219"/>
      <c r="G687" s="219"/>
      <c r="H687" s="219"/>
      <c r="I687" s="219"/>
      <c r="J687" s="219"/>
      <c r="K687" s="219"/>
      <c r="L687" s="219"/>
      <c r="M687" s="219"/>
      <c r="N687" s="221">
        <f>BK687</f>
        <v>0</v>
      </c>
      <c r="O687" s="222"/>
      <c r="P687" s="222"/>
      <c r="Q687" s="222"/>
      <c r="R687" s="212"/>
      <c r="T687" s="213"/>
      <c r="U687" s="209"/>
      <c r="V687" s="209"/>
      <c r="W687" s="214">
        <f>SUM(W688:W768)</f>
        <v>0</v>
      </c>
      <c r="X687" s="209"/>
      <c r="Y687" s="214">
        <f>SUM(Y688:Y768)</f>
        <v>2.4907454399999995</v>
      </c>
      <c r="Z687" s="209"/>
      <c r="AA687" s="215">
        <f>SUM(AA688:AA768)</f>
        <v>0</v>
      </c>
      <c r="AR687" s="216" t="s">
        <v>85</v>
      </c>
      <c r="AT687" s="217" t="s">
        <v>76</v>
      </c>
      <c r="AU687" s="217" t="s">
        <v>126</v>
      </c>
      <c r="AY687" s="216" t="s">
        <v>272</v>
      </c>
      <c r="BK687" s="218">
        <f>SUM(BK688:BK768)</f>
        <v>0</v>
      </c>
    </row>
    <row r="688" s="1" customFormat="1" ht="38.25" customHeight="1">
      <c r="B688" s="48"/>
      <c r="C688" s="223" t="s">
        <v>628</v>
      </c>
      <c r="D688" s="223" t="s">
        <v>273</v>
      </c>
      <c r="E688" s="224" t="s">
        <v>629</v>
      </c>
      <c r="F688" s="225" t="s">
        <v>630</v>
      </c>
      <c r="G688" s="225"/>
      <c r="H688" s="225"/>
      <c r="I688" s="225"/>
      <c r="J688" s="226" t="s">
        <v>124</v>
      </c>
      <c r="K688" s="227">
        <v>0.20000000000000001</v>
      </c>
      <c r="L688" s="228">
        <v>0</v>
      </c>
      <c r="M688" s="229"/>
      <c r="N688" s="230">
        <f>ROUND(L688*K688,2)</f>
        <v>0</v>
      </c>
      <c r="O688" s="230"/>
      <c r="P688" s="230"/>
      <c r="Q688" s="230"/>
      <c r="R688" s="50"/>
      <c r="T688" s="231" t="s">
        <v>22</v>
      </c>
      <c r="U688" s="58" t="s">
        <v>42</v>
      </c>
      <c r="V688" s="49"/>
      <c r="W688" s="232">
        <f>V688*K688</f>
        <v>0</v>
      </c>
      <c r="X688" s="232">
        <v>2.2563399999999998</v>
      </c>
      <c r="Y688" s="232">
        <f>X688*K688</f>
        <v>0.451268</v>
      </c>
      <c r="Z688" s="232">
        <v>0</v>
      </c>
      <c r="AA688" s="233">
        <f>Z688*K688</f>
        <v>0</v>
      </c>
      <c r="AR688" s="24" t="s">
        <v>276</v>
      </c>
      <c r="AT688" s="24" t="s">
        <v>273</v>
      </c>
      <c r="AU688" s="24" t="s">
        <v>277</v>
      </c>
      <c r="AY688" s="24" t="s">
        <v>272</v>
      </c>
      <c r="BE688" s="144">
        <f>IF(U688="základní",N688,0)</f>
        <v>0</v>
      </c>
      <c r="BF688" s="144">
        <f>IF(U688="snížená",N688,0)</f>
        <v>0</v>
      </c>
      <c r="BG688" s="144">
        <f>IF(U688="zákl. přenesená",N688,0)</f>
        <v>0</v>
      </c>
      <c r="BH688" s="144">
        <f>IF(U688="sníž. přenesená",N688,0)</f>
        <v>0</v>
      </c>
      <c r="BI688" s="144">
        <f>IF(U688="nulová",N688,0)</f>
        <v>0</v>
      </c>
      <c r="BJ688" s="24" t="s">
        <v>85</v>
      </c>
      <c r="BK688" s="144">
        <f>ROUND(L688*K688,2)</f>
        <v>0</v>
      </c>
      <c r="BL688" s="24" t="s">
        <v>276</v>
      </c>
      <c r="BM688" s="24" t="s">
        <v>631</v>
      </c>
    </row>
    <row r="689" s="10" customFormat="1" ht="16.5" customHeight="1">
      <c r="B689" s="234"/>
      <c r="C689" s="235"/>
      <c r="D689" s="235"/>
      <c r="E689" s="236" t="s">
        <v>22</v>
      </c>
      <c r="F689" s="237" t="s">
        <v>632</v>
      </c>
      <c r="G689" s="238"/>
      <c r="H689" s="238"/>
      <c r="I689" s="238"/>
      <c r="J689" s="235"/>
      <c r="K689" s="236" t="s">
        <v>22</v>
      </c>
      <c r="L689" s="235"/>
      <c r="M689" s="235"/>
      <c r="N689" s="235"/>
      <c r="O689" s="235"/>
      <c r="P689" s="235"/>
      <c r="Q689" s="235"/>
      <c r="R689" s="239"/>
      <c r="T689" s="240"/>
      <c r="U689" s="235"/>
      <c r="V689" s="235"/>
      <c r="W689" s="235"/>
      <c r="X689" s="235"/>
      <c r="Y689" s="235"/>
      <c r="Z689" s="235"/>
      <c r="AA689" s="241"/>
      <c r="AT689" s="242" t="s">
        <v>280</v>
      </c>
      <c r="AU689" s="242" t="s">
        <v>277</v>
      </c>
      <c r="AV689" s="10" t="s">
        <v>85</v>
      </c>
      <c r="AW689" s="10" t="s">
        <v>35</v>
      </c>
      <c r="AX689" s="10" t="s">
        <v>77</v>
      </c>
      <c r="AY689" s="242" t="s">
        <v>272</v>
      </c>
    </row>
    <row r="690" s="11" customFormat="1" ht="16.5" customHeight="1">
      <c r="B690" s="243"/>
      <c r="C690" s="244"/>
      <c r="D690" s="244"/>
      <c r="E690" s="245" t="s">
        <v>22</v>
      </c>
      <c r="F690" s="246" t="s">
        <v>22</v>
      </c>
      <c r="G690" s="244"/>
      <c r="H690" s="244"/>
      <c r="I690" s="244"/>
      <c r="J690" s="244"/>
      <c r="K690" s="247">
        <v>0</v>
      </c>
      <c r="L690" s="244"/>
      <c r="M690" s="244"/>
      <c r="N690" s="244"/>
      <c r="O690" s="244"/>
      <c r="P690" s="244"/>
      <c r="Q690" s="244"/>
      <c r="R690" s="248"/>
      <c r="T690" s="249"/>
      <c r="U690" s="244"/>
      <c r="V690" s="244"/>
      <c r="W690" s="244"/>
      <c r="X690" s="244"/>
      <c r="Y690" s="244"/>
      <c r="Z690" s="244"/>
      <c r="AA690" s="250"/>
      <c r="AT690" s="251" t="s">
        <v>280</v>
      </c>
      <c r="AU690" s="251" t="s">
        <v>277</v>
      </c>
      <c r="AV690" s="11" t="s">
        <v>126</v>
      </c>
      <c r="AW690" s="11" t="s">
        <v>6</v>
      </c>
      <c r="AX690" s="11" t="s">
        <v>77</v>
      </c>
      <c r="AY690" s="251" t="s">
        <v>272</v>
      </c>
    </row>
    <row r="691" s="10" customFormat="1" ht="16.5" customHeight="1">
      <c r="B691" s="234"/>
      <c r="C691" s="235"/>
      <c r="D691" s="235"/>
      <c r="E691" s="236" t="s">
        <v>22</v>
      </c>
      <c r="F691" s="252" t="s">
        <v>281</v>
      </c>
      <c r="G691" s="235"/>
      <c r="H691" s="235"/>
      <c r="I691" s="235"/>
      <c r="J691" s="235"/>
      <c r="K691" s="236" t="s">
        <v>22</v>
      </c>
      <c r="L691" s="235"/>
      <c r="M691" s="235"/>
      <c r="N691" s="235"/>
      <c r="O691" s="235"/>
      <c r="P691" s="235"/>
      <c r="Q691" s="235"/>
      <c r="R691" s="239"/>
      <c r="T691" s="240"/>
      <c r="U691" s="235"/>
      <c r="V691" s="235"/>
      <c r="W691" s="235"/>
      <c r="X691" s="235"/>
      <c r="Y691" s="235"/>
      <c r="Z691" s="235"/>
      <c r="AA691" s="241"/>
      <c r="AT691" s="242" t="s">
        <v>280</v>
      </c>
      <c r="AU691" s="242" t="s">
        <v>277</v>
      </c>
      <c r="AV691" s="10" t="s">
        <v>85</v>
      </c>
      <c r="AW691" s="10" t="s">
        <v>35</v>
      </c>
      <c r="AX691" s="10" t="s">
        <v>77</v>
      </c>
      <c r="AY691" s="242" t="s">
        <v>272</v>
      </c>
    </row>
    <row r="692" s="10" customFormat="1" ht="16.5" customHeight="1">
      <c r="B692" s="234"/>
      <c r="C692" s="235"/>
      <c r="D692" s="235"/>
      <c r="E692" s="236" t="s">
        <v>22</v>
      </c>
      <c r="F692" s="252" t="s">
        <v>527</v>
      </c>
      <c r="G692" s="235"/>
      <c r="H692" s="235"/>
      <c r="I692" s="235"/>
      <c r="J692" s="235"/>
      <c r="K692" s="236" t="s">
        <v>22</v>
      </c>
      <c r="L692" s="235"/>
      <c r="M692" s="235"/>
      <c r="N692" s="235"/>
      <c r="O692" s="235"/>
      <c r="P692" s="235"/>
      <c r="Q692" s="235"/>
      <c r="R692" s="239"/>
      <c r="T692" s="240"/>
      <c r="U692" s="235"/>
      <c r="V692" s="235"/>
      <c r="W692" s="235"/>
      <c r="X692" s="235"/>
      <c r="Y692" s="235"/>
      <c r="Z692" s="235"/>
      <c r="AA692" s="241"/>
      <c r="AT692" s="242" t="s">
        <v>280</v>
      </c>
      <c r="AU692" s="242" t="s">
        <v>277</v>
      </c>
      <c r="AV692" s="10" t="s">
        <v>85</v>
      </c>
      <c r="AW692" s="10" t="s">
        <v>35</v>
      </c>
      <c r="AX692" s="10" t="s">
        <v>77</v>
      </c>
      <c r="AY692" s="242" t="s">
        <v>272</v>
      </c>
    </row>
    <row r="693" s="11" customFormat="1" ht="16.5" customHeight="1">
      <c r="B693" s="243"/>
      <c r="C693" s="244"/>
      <c r="D693" s="244"/>
      <c r="E693" s="245" t="s">
        <v>22</v>
      </c>
      <c r="F693" s="246" t="s">
        <v>633</v>
      </c>
      <c r="G693" s="244"/>
      <c r="H693" s="244"/>
      <c r="I693" s="244"/>
      <c r="J693" s="244"/>
      <c r="K693" s="247">
        <v>0.20000000000000001</v>
      </c>
      <c r="L693" s="244"/>
      <c r="M693" s="244"/>
      <c r="N693" s="244"/>
      <c r="O693" s="244"/>
      <c r="P693" s="244"/>
      <c r="Q693" s="244"/>
      <c r="R693" s="248"/>
      <c r="T693" s="249"/>
      <c r="U693" s="244"/>
      <c r="V693" s="244"/>
      <c r="W693" s="244"/>
      <c r="X693" s="244"/>
      <c r="Y693" s="244"/>
      <c r="Z693" s="244"/>
      <c r="AA693" s="250"/>
      <c r="AT693" s="251" t="s">
        <v>280</v>
      </c>
      <c r="AU693" s="251" t="s">
        <v>277</v>
      </c>
      <c r="AV693" s="11" t="s">
        <v>126</v>
      </c>
      <c r="AW693" s="11" t="s">
        <v>35</v>
      </c>
      <c r="AX693" s="11" t="s">
        <v>77</v>
      </c>
      <c r="AY693" s="251" t="s">
        <v>272</v>
      </c>
    </row>
    <row r="694" s="12" customFormat="1" ht="16.5" customHeight="1">
      <c r="B694" s="253"/>
      <c r="C694" s="254"/>
      <c r="D694" s="254"/>
      <c r="E694" s="255" t="s">
        <v>22</v>
      </c>
      <c r="F694" s="256" t="s">
        <v>284</v>
      </c>
      <c r="G694" s="254"/>
      <c r="H694" s="254"/>
      <c r="I694" s="254"/>
      <c r="J694" s="254"/>
      <c r="K694" s="257">
        <v>0.20000000000000001</v>
      </c>
      <c r="L694" s="254"/>
      <c r="M694" s="254"/>
      <c r="N694" s="254"/>
      <c r="O694" s="254"/>
      <c r="P694" s="254"/>
      <c r="Q694" s="254"/>
      <c r="R694" s="258"/>
      <c r="T694" s="259"/>
      <c r="U694" s="254"/>
      <c r="V694" s="254"/>
      <c r="W694" s="254"/>
      <c r="X694" s="254"/>
      <c r="Y694" s="254"/>
      <c r="Z694" s="254"/>
      <c r="AA694" s="260"/>
      <c r="AT694" s="261" t="s">
        <v>280</v>
      </c>
      <c r="AU694" s="261" t="s">
        <v>277</v>
      </c>
      <c r="AV694" s="12" t="s">
        <v>277</v>
      </c>
      <c r="AW694" s="12" t="s">
        <v>35</v>
      </c>
      <c r="AX694" s="12" t="s">
        <v>77</v>
      </c>
      <c r="AY694" s="261" t="s">
        <v>272</v>
      </c>
    </row>
    <row r="695" s="13" customFormat="1" ht="16.5" customHeight="1">
      <c r="B695" s="262"/>
      <c r="C695" s="263"/>
      <c r="D695" s="263"/>
      <c r="E695" s="264" t="s">
        <v>172</v>
      </c>
      <c r="F695" s="265" t="s">
        <v>285</v>
      </c>
      <c r="G695" s="263"/>
      <c r="H695" s="263"/>
      <c r="I695" s="263"/>
      <c r="J695" s="263"/>
      <c r="K695" s="266">
        <v>0.20000000000000001</v>
      </c>
      <c r="L695" s="263"/>
      <c r="M695" s="263"/>
      <c r="N695" s="263"/>
      <c r="O695" s="263"/>
      <c r="P695" s="263"/>
      <c r="Q695" s="263"/>
      <c r="R695" s="267"/>
      <c r="T695" s="268"/>
      <c r="U695" s="263"/>
      <c r="V695" s="263"/>
      <c r="W695" s="263"/>
      <c r="X695" s="263"/>
      <c r="Y695" s="263"/>
      <c r="Z695" s="263"/>
      <c r="AA695" s="269"/>
      <c r="AT695" s="270" t="s">
        <v>280</v>
      </c>
      <c r="AU695" s="270" t="s">
        <v>277</v>
      </c>
      <c r="AV695" s="13" t="s">
        <v>276</v>
      </c>
      <c r="AW695" s="13" t="s">
        <v>35</v>
      </c>
      <c r="AX695" s="13" t="s">
        <v>85</v>
      </c>
      <c r="AY695" s="270" t="s">
        <v>272</v>
      </c>
    </row>
    <row r="696" s="1" customFormat="1" ht="38.25" customHeight="1">
      <c r="B696" s="48"/>
      <c r="C696" s="223" t="s">
        <v>634</v>
      </c>
      <c r="D696" s="223" t="s">
        <v>273</v>
      </c>
      <c r="E696" s="224" t="s">
        <v>635</v>
      </c>
      <c r="F696" s="225" t="s">
        <v>636</v>
      </c>
      <c r="G696" s="225"/>
      <c r="H696" s="225"/>
      <c r="I696" s="225"/>
      <c r="J696" s="226" t="s">
        <v>124</v>
      </c>
      <c r="K696" s="227">
        <v>0.81599999999999995</v>
      </c>
      <c r="L696" s="228">
        <v>0</v>
      </c>
      <c r="M696" s="229"/>
      <c r="N696" s="230">
        <f>ROUND(L696*K696,2)</f>
        <v>0</v>
      </c>
      <c r="O696" s="230"/>
      <c r="P696" s="230"/>
      <c r="Q696" s="230"/>
      <c r="R696" s="50"/>
      <c r="T696" s="231" t="s">
        <v>22</v>
      </c>
      <c r="U696" s="58" t="s">
        <v>42</v>
      </c>
      <c r="V696" s="49"/>
      <c r="W696" s="232">
        <f>V696*K696</f>
        <v>0</v>
      </c>
      <c r="X696" s="232">
        <v>2.2563399999999998</v>
      </c>
      <c r="Y696" s="232">
        <f>X696*K696</f>
        <v>1.8411734399999997</v>
      </c>
      <c r="Z696" s="232">
        <v>0</v>
      </c>
      <c r="AA696" s="233">
        <f>Z696*K696</f>
        <v>0</v>
      </c>
      <c r="AR696" s="24" t="s">
        <v>276</v>
      </c>
      <c r="AT696" s="24" t="s">
        <v>273</v>
      </c>
      <c r="AU696" s="24" t="s">
        <v>277</v>
      </c>
      <c r="AY696" s="24" t="s">
        <v>272</v>
      </c>
      <c r="BE696" s="144">
        <f>IF(U696="základní",N696,0)</f>
        <v>0</v>
      </c>
      <c r="BF696" s="144">
        <f>IF(U696="snížená",N696,0)</f>
        <v>0</v>
      </c>
      <c r="BG696" s="144">
        <f>IF(U696="zákl. přenesená",N696,0)</f>
        <v>0</v>
      </c>
      <c r="BH696" s="144">
        <f>IF(U696="sníž. přenesená",N696,0)</f>
        <v>0</v>
      </c>
      <c r="BI696" s="144">
        <f>IF(U696="nulová",N696,0)</f>
        <v>0</v>
      </c>
      <c r="BJ696" s="24" t="s">
        <v>85</v>
      </c>
      <c r="BK696" s="144">
        <f>ROUND(L696*K696,2)</f>
        <v>0</v>
      </c>
      <c r="BL696" s="24" t="s">
        <v>276</v>
      </c>
      <c r="BM696" s="24" t="s">
        <v>637</v>
      </c>
    </row>
    <row r="697" s="10" customFormat="1" ht="16.5" customHeight="1">
      <c r="B697" s="234"/>
      <c r="C697" s="235"/>
      <c r="D697" s="235"/>
      <c r="E697" s="236" t="s">
        <v>22</v>
      </c>
      <c r="F697" s="237" t="s">
        <v>638</v>
      </c>
      <c r="G697" s="238"/>
      <c r="H697" s="238"/>
      <c r="I697" s="238"/>
      <c r="J697" s="235"/>
      <c r="K697" s="236" t="s">
        <v>22</v>
      </c>
      <c r="L697" s="235"/>
      <c r="M697" s="235"/>
      <c r="N697" s="235"/>
      <c r="O697" s="235"/>
      <c r="P697" s="235"/>
      <c r="Q697" s="235"/>
      <c r="R697" s="239"/>
      <c r="T697" s="240"/>
      <c r="U697" s="235"/>
      <c r="V697" s="235"/>
      <c r="W697" s="235"/>
      <c r="X697" s="235"/>
      <c r="Y697" s="235"/>
      <c r="Z697" s="235"/>
      <c r="AA697" s="241"/>
      <c r="AT697" s="242" t="s">
        <v>280</v>
      </c>
      <c r="AU697" s="242" t="s">
        <v>277</v>
      </c>
      <c r="AV697" s="10" t="s">
        <v>85</v>
      </c>
      <c r="AW697" s="10" t="s">
        <v>35</v>
      </c>
      <c r="AX697" s="10" t="s">
        <v>77</v>
      </c>
      <c r="AY697" s="242" t="s">
        <v>272</v>
      </c>
    </row>
    <row r="698" s="11" customFormat="1" ht="16.5" customHeight="1">
      <c r="B698" s="243"/>
      <c r="C698" s="244"/>
      <c r="D698" s="244"/>
      <c r="E698" s="245" t="s">
        <v>22</v>
      </c>
      <c r="F698" s="246" t="s">
        <v>22</v>
      </c>
      <c r="G698" s="244"/>
      <c r="H698" s="244"/>
      <c r="I698" s="244"/>
      <c r="J698" s="244"/>
      <c r="K698" s="247">
        <v>0</v>
      </c>
      <c r="L698" s="244"/>
      <c r="M698" s="244"/>
      <c r="N698" s="244"/>
      <c r="O698" s="244"/>
      <c r="P698" s="244"/>
      <c r="Q698" s="244"/>
      <c r="R698" s="248"/>
      <c r="T698" s="249"/>
      <c r="U698" s="244"/>
      <c r="V698" s="244"/>
      <c r="W698" s="244"/>
      <c r="X698" s="244"/>
      <c r="Y698" s="244"/>
      <c r="Z698" s="244"/>
      <c r="AA698" s="250"/>
      <c r="AT698" s="251" t="s">
        <v>280</v>
      </c>
      <c r="AU698" s="251" t="s">
        <v>277</v>
      </c>
      <c r="AV698" s="11" t="s">
        <v>126</v>
      </c>
      <c r="AW698" s="11" t="s">
        <v>6</v>
      </c>
      <c r="AX698" s="11" t="s">
        <v>77</v>
      </c>
      <c r="AY698" s="251" t="s">
        <v>272</v>
      </c>
    </row>
    <row r="699" s="10" customFormat="1" ht="16.5" customHeight="1">
      <c r="B699" s="234"/>
      <c r="C699" s="235"/>
      <c r="D699" s="235"/>
      <c r="E699" s="236" t="s">
        <v>22</v>
      </c>
      <c r="F699" s="252" t="s">
        <v>281</v>
      </c>
      <c r="G699" s="235"/>
      <c r="H699" s="235"/>
      <c r="I699" s="235"/>
      <c r="J699" s="235"/>
      <c r="K699" s="236" t="s">
        <v>22</v>
      </c>
      <c r="L699" s="235"/>
      <c r="M699" s="235"/>
      <c r="N699" s="235"/>
      <c r="O699" s="235"/>
      <c r="P699" s="235"/>
      <c r="Q699" s="235"/>
      <c r="R699" s="239"/>
      <c r="T699" s="240"/>
      <c r="U699" s="235"/>
      <c r="V699" s="235"/>
      <c r="W699" s="235"/>
      <c r="X699" s="235"/>
      <c r="Y699" s="235"/>
      <c r="Z699" s="235"/>
      <c r="AA699" s="241"/>
      <c r="AT699" s="242" t="s">
        <v>280</v>
      </c>
      <c r="AU699" s="242" t="s">
        <v>277</v>
      </c>
      <c r="AV699" s="10" t="s">
        <v>85</v>
      </c>
      <c r="AW699" s="10" t="s">
        <v>35</v>
      </c>
      <c r="AX699" s="10" t="s">
        <v>77</v>
      </c>
      <c r="AY699" s="242" t="s">
        <v>272</v>
      </c>
    </row>
    <row r="700" s="10" customFormat="1" ht="16.5" customHeight="1">
      <c r="B700" s="234"/>
      <c r="C700" s="235"/>
      <c r="D700" s="235"/>
      <c r="E700" s="236" t="s">
        <v>22</v>
      </c>
      <c r="F700" s="252" t="s">
        <v>362</v>
      </c>
      <c r="G700" s="235"/>
      <c r="H700" s="235"/>
      <c r="I700" s="235"/>
      <c r="J700" s="235"/>
      <c r="K700" s="236" t="s">
        <v>22</v>
      </c>
      <c r="L700" s="235"/>
      <c r="M700" s="235"/>
      <c r="N700" s="235"/>
      <c r="O700" s="235"/>
      <c r="P700" s="235"/>
      <c r="Q700" s="235"/>
      <c r="R700" s="239"/>
      <c r="T700" s="240"/>
      <c r="U700" s="235"/>
      <c r="V700" s="235"/>
      <c r="W700" s="235"/>
      <c r="X700" s="235"/>
      <c r="Y700" s="235"/>
      <c r="Z700" s="235"/>
      <c r="AA700" s="241"/>
      <c r="AT700" s="242" t="s">
        <v>280</v>
      </c>
      <c r="AU700" s="242" t="s">
        <v>277</v>
      </c>
      <c r="AV700" s="10" t="s">
        <v>85</v>
      </c>
      <c r="AW700" s="10" t="s">
        <v>35</v>
      </c>
      <c r="AX700" s="10" t="s">
        <v>77</v>
      </c>
      <c r="AY700" s="242" t="s">
        <v>272</v>
      </c>
    </row>
    <row r="701" s="11" customFormat="1" ht="16.5" customHeight="1">
      <c r="B701" s="243"/>
      <c r="C701" s="244"/>
      <c r="D701" s="244"/>
      <c r="E701" s="245" t="s">
        <v>22</v>
      </c>
      <c r="F701" s="246" t="s">
        <v>639</v>
      </c>
      <c r="G701" s="244"/>
      <c r="H701" s="244"/>
      <c r="I701" s="244"/>
      <c r="J701" s="244"/>
      <c r="K701" s="247">
        <v>0.81599999999999995</v>
      </c>
      <c r="L701" s="244"/>
      <c r="M701" s="244"/>
      <c r="N701" s="244"/>
      <c r="O701" s="244"/>
      <c r="P701" s="244"/>
      <c r="Q701" s="244"/>
      <c r="R701" s="248"/>
      <c r="T701" s="249"/>
      <c r="U701" s="244"/>
      <c r="V701" s="244"/>
      <c r="W701" s="244"/>
      <c r="X701" s="244"/>
      <c r="Y701" s="244"/>
      <c r="Z701" s="244"/>
      <c r="AA701" s="250"/>
      <c r="AT701" s="251" t="s">
        <v>280</v>
      </c>
      <c r="AU701" s="251" t="s">
        <v>277</v>
      </c>
      <c r="AV701" s="11" t="s">
        <v>126</v>
      </c>
      <c r="AW701" s="11" t="s">
        <v>35</v>
      </c>
      <c r="AX701" s="11" t="s">
        <v>77</v>
      </c>
      <c r="AY701" s="251" t="s">
        <v>272</v>
      </c>
    </row>
    <row r="702" s="12" customFormat="1" ht="16.5" customHeight="1">
      <c r="B702" s="253"/>
      <c r="C702" s="254"/>
      <c r="D702" s="254"/>
      <c r="E702" s="255" t="s">
        <v>22</v>
      </c>
      <c r="F702" s="256" t="s">
        <v>284</v>
      </c>
      <c r="G702" s="254"/>
      <c r="H702" s="254"/>
      <c r="I702" s="254"/>
      <c r="J702" s="254"/>
      <c r="K702" s="257">
        <v>0.81599999999999995</v>
      </c>
      <c r="L702" s="254"/>
      <c r="M702" s="254"/>
      <c r="N702" s="254"/>
      <c r="O702" s="254"/>
      <c r="P702" s="254"/>
      <c r="Q702" s="254"/>
      <c r="R702" s="258"/>
      <c r="T702" s="259"/>
      <c r="U702" s="254"/>
      <c r="V702" s="254"/>
      <c r="W702" s="254"/>
      <c r="X702" s="254"/>
      <c r="Y702" s="254"/>
      <c r="Z702" s="254"/>
      <c r="AA702" s="260"/>
      <c r="AT702" s="261" t="s">
        <v>280</v>
      </c>
      <c r="AU702" s="261" t="s">
        <v>277</v>
      </c>
      <c r="AV702" s="12" t="s">
        <v>277</v>
      </c>
      <c r="AW702" s="12" t="s">
        <v>35</v>
      </c>
      <c r="AX702" s="12" t="s">
        <v>77</v>
      </c>
      <c r="AY702" s="261" t="s">
        <v>272</v>
      </c>
    </row>
    <row r="703" s="13" customFormat="1" ht="16.5" customHeight="1">
      <c r="B703" s="262"/>
      <c r="C703" s="263"/>
      <c r="D703" s="263"/>
      <c r="E703" s="264" t="s">
        <v>174</v>
      </c>
      <c r="F703" s="265" t="s">
        <v>285</v>
      </c>
      <c r="G703" s="263"/>
      <c r="H703" s="263"/>
      <c r="I703" s="263"/>
      <c r="J703" s="263"/>
      <c r="K703" s="266">
        <v>0.81599999999999995</v>
      </c>
      <c r="L703" s="263"/>
      <c r="M703" s="263"/>
      <c r="N703" s="263"/>
      <c r="O703" s="263"/>
      <c r="P703" s="263"/>
      <c r="Q703" s="263"/>
      <c r="R703" s="267"/>
      <c r="T703" s="268"/>
      <c r="U703" s="263"/>
      <c r="V703" s="263"/>
      <c r="W703" s="263"/>
      <c r="X703" s="263"/>
      <c r="Y703" s="263"/>
      <c r="Z703" s="263"/>
      <c r="AA703" s="269"/>
      <c r="AT703" s="270" t="s">
        <v>280</v>
      </c>
      <c r="AU703" s="270" t="s">
        <v>277</v>
      </c>
      <c r="AV703" s="13" t="s">
        <v>276</v>
      </c>
      <c r="AW703" s="13" t="s">
        <v>35</v>
      </c>
      <c r="AX703" s="13" t="s">
        <v>85</v>
      </c>
      <c r="AY703" s="270" t="s">
        <v>272</v>
      </c>
    </row>
    <row r="704" s="1" customFormat="1" ht="38.25" customHeight="1">
      <c r="B704" s="48"/>
      <c r="C704" s="223" t="s">
        <v>640</v>
      </c>
      <c r="D704" s="223" t="s">
        <v>273</v>
      </c>
      <c r="E704" s="224" t="s">
        <v>641</v>
      </c>
      <c r="F704" s="225" t="s">
        <v>642</v>
      </c>
      <c r="G704" s="225"/>
      <c r="H704" s="225"/>
      <c r="I704" s="225"/>
      <c r="J704" s="226" t="s">
        <v>124</v>
      </c>
      <c r="K704" s="227">
        <v>0.20000000000000001</v>
      </c>
      <c r="L704" s="228">
        <v>0</v>
      </c>
      <c r="M704" s="229"/>
      <c r="N704" s="230">
        <f>ROUND(L704*K704,2)</f>
        <v>0</v>
      </c>
      <c r="O704" s="230"/>
      <c r="P704" s="230"/>
      <c r="Q704" s="230"/>
      <c r="R704" s="50"/>
      <c r="T704" s="231" t="s">
        <v>22</v>
      </c>
      <c r="U704" s="58" t="s">
        <v>42</v>
      </c>
      <c r="V704" s="49"/>
      <c r="W704" s="232">
        <f>V704*K704</f>
        <v>0</v>
      </c>
      <c r="X704" s="232">
        <v>0</v>
      </c>
      <c r="Y704" s="232">
        <f>X704*K704</f>
        <v>0</v>
      </c>
      <c r="Z704" s="232">
        <v>0</v>
      </c>
      <c r="AA704" s="233">
        <f>Z704*K704</f>
        <v>0</v>
      </c>
      <c r="AR704" s="24" t="s">
        <v>276</v>
      </c>
      <c r="AT704" s="24" t="s">
        <v>273</v>
      </c>
      <c r="AU704" s="24" t="s">
        <v>277</v>
      </c>
      <c r="AY704" s="24" t="s">
        <v>272</v>
      </c>
      <c r="BE704" s="144">
        <f>IF(U704="základní",N704,0)</f>
        <v>0</v>
      </c>
      <c r="BF704" s="144">
        <f>IF(U704="snížená",N704,0)</f>
        <v>0</v>
      </c>
      <c r="BG704" s="144">
        <f>IF(U704="zákl. přenesená",N704,0)</f>
        <v>0</v>
      </c>
      <c r="BH704" s="144">
        <f>IF(U704="sníž. přenesená",N704,0)</f>
        <v>0</v>
      </c>
      <c r="BI704" s="144">
        <f>IF(U704="nulová",N704,0)</f>
        <v>0</v>
      </c>
      <c r="BJ704" s="24" t="s">
        <v>85</v>
      </c>
      <c r="BK704" s="144">
        <f>ROUND(L704*K704,2)</f>
        <v>0</v>
      </c>
      <c r="BL704" s="24" t="s">
        <v>276</v>
      </c>
      <c r="BM704" s="24" t="s">
        <v>643</v>
      </c>
    </row>
    <row r="705" s="10" customFormat="1" ht="16.5" customHeight="1">
      <c r="B705" s="234"/>
      <c r="C705" s="235"/>
      <c r="D705" s="235"/>
      <c r="E705" s="236" t="s">
        <v>22</v>
      </c>
      <c r="F705" s="237" t="s">
        <v>644</v>
      </c>
      <c r="G705" s="238"/>
      <c r="H705" s="238"/>
      <c r="I705" s="238"/>
      <c r="J705" s="235"/>
      <c r="K705" s="236" t="s">
        <v>22</v>
      </c>
      <c r="L705" s="235"/>
      <c r="M705" s="235"/>
      <c r="N705" s="235"/>
      <c r="O705" s="235"/>
      <c r="P705" s="235"/>
      <c r="Q705" s="235"/>
      <c r="R705" s="239"/>
      <c r="T705" s="240"/>
      <c r="U705" s="235"/>
      <c r="V705" s="235"/>
      <c r="W705" s="235"/>
      <c r="X705" s="235"/>
      <c r="Y705" s="235"/>
      <c r="Z705" s="235"/>
      <c r="AA705" s="241"/>
      <c r="AT705" s="242" t="s">
        <v>280</v>
      </c>
      <c r="AU705" s="242" t="s">
        <v>277</v>
      </c>
      <c r="AV705" s="10" t="s">
        <v>85</v>
      </c>
      <c r="AW705" s="10" t="s">
        <v>35</v>
      </c>
      <c r="AX705" s="10" t="s">
        <v>77</v>
      </c>
      <c r="AY705" s="242" t="s">
        <v>272</v>
      </c>
    </row>
    <row r="706" s="11" customFormat="1" ht="16.5" customHeight="1">
      <c r="B706" s="243"/>
      <c r="C706" s="244"/>
      <c r="D706" s="244"/>
      <c r="E706" s="245" t="s">
        <v>22</v>
      </c>
      <c r="F706" s="246" t="s">
        <v>22</v>
      </c>
      <c r="G706" s="244"/>
      <c r="H706" s="244"/>
      <c r="I706" s="244"/>
      <c r="J706" s="244"/>
      <c r="K706" s="247">
        <v>0</v>
      </c>
      <c r="L706" s="244"/>
      <c r="M706" s="244"/>
      <c r="N706" s="244"/>
      <c r="O706" s="244"/>
      <c r="P706" s="244"/>
      <c r="Q706" s="244"/>
      <c r="R706" s="248"/>
      <c r="T706" s="249"/>
      <c r="U706" s="244"/>
      <c r="V706" s="244"/>
      <c r="W706" s="244"/>
      <c r="X706" s="244"/>
      <c r="Y706" s="244"/>
      <c r="Z706" s="244"/>
      <c r="AA706" s="250"/>
      <c r="AT706" s="251" t="s">
        <v>280</v>
      </c>
      <c r="AU706" s="251" t="s">
        <v>277</v>
      </c>
      <c r="AV706" s="11" t="s">
        <v>126</v>
      </c>
      <c r="AW706" s="11" t="s">
        <v>6</v>
      </c>
      <c r="AX706" s="11" t="s">
        <v>77</v>
      </c>
      <c r="AY706" s="251" t="s">
        <v>272</v>
      </c>
    </row>
    <row r="707" s="10" customFormat="1" ht="16.5" customHeight="1">
      <c r="B707" s="234"/>
      <c r="C707" s="235"/>
      <c r="D707" s="235"/>
      <c r="E707" s="236" t="s">
        <v>22</v>
      </c>
      <c r="F707" s="252" t="s">
        <v>632</v>
      </c>
      <c r="G707" s="235"/>
      <c r="H707" s="235"/>
      <c r="I707" s="235"/>
      <c r="J707" s="235"/>
      <c r="K707" s="236" t="s">
        <v>22</v>
      </c>
      <c r="L707" s="235"/>
      <c r="M707" s="235"/>
      <c r="N707" s="235"/>
      <c r="O707" s="235"/>
      <c r="P707" s="235"/>
      <c r="Q707" s="235"/>
      <c r="R707" s="239"/>
      <c r="T707" s="240"/>
      <c r="U707" s="235"/>
      <c r="V707" s="235"/>
      <c r="W707" s="235"/>
      <c r="X707" s="235"/>
      <c r="Y707" s="235"/>
      <c r="Z707" s="235"/>
      <c r="AA707" s="241"/>
      <c r="AT707" s="242" t="s">
        <v>280</v>
      </c>
      <c r="AU707" s="242" t="s">
        <v>277</v>
      </c>
      <c r="AV707" s="10" t="s">
        <v>85</v>
      </c>
      <c r="AW707" s="10" t="s">
        <v>35</v>
      </c>
      <c r="AX707" s="10" t="s">
        <v>77</v>
      </c>
      <c r="AY707" s="242" t="s">
        <v>272</v>
      </c>
    </row>
    <row r="708" s="11" customFormat="1" ht="16.5" customHeight="1">
      <c r="B708" s="243"/>
      <c r="C708" s="244"/>
      <c r="D708" s="244"/>
      <c r="E708" s="245" t="s">
        <v>22</v>
      </c>
      <c r="F708" s="246" t="s">
        <v>172</v>
      </c>
      <c r="G708" s="244"/>
      <c r="H708" s="244"/>
      <c r="I708" s="244"/>
      <c r="J708" s="244"/>
      <c r="K708" s="247">
        <v>0.20000000000000001</v>
      </c>
      <c r="L708" s="244"/>
      <c r="M708" s="244"/>
      <c r="N708" s="244"/>
      <c r="O708" s="244"/>
      <c r="P708" s="244"/>
      <c r="Q708" s="244"/>
      <c r="R708" s="248"/>
      <c r="T708" s="249"/>
      <c r="U708" s="244"/>
      <c r="V708" s="244"/>
      <c r="W708" s="244"/>
      <c r="X708" s="244"/>
      <c r="Y708" s="244"/>
      <c r="Z708" s="244"/>
      <c r="AA708" s="250"/>
      <c r="AT708" s="251" t="s">
        <v>280</v>
      </c>
      <c r="AU708" s="251" t="s">
        <v>277</v>
      </c>
      <c r="AV708" s="11" t="s">
        <v>126</v>
      </c>
      <c r="AW708" s="11" t="s">
        <v>35</v>
      </c>
      <c r="AX708" s="11" t="s">
        <v>77</v>
      </c>
      <c r="AY708" s="251" t="s">
        <v>272</v>
      </c>
    </row>
    <row r="709" s="12" customFormat="1" ht="16.5" customHeight="1">
      <c r="B709" s="253"/>
      <c r="C709" s="254"/>
      <c r="D709" s="254"/>
      <c r="E709" s="255" t="s">
        <v>22</v>
      </c>
      <c r="F709" s="256" t="s">
        <v>284</v>
      </c>
      <c r="G709" s="254"/>
      <c r="H709" s="254"/>
      <c r="I709" s="254"/>
      <c r="J709" s="254"/>
      <c r="K709" s="257">
        <v>0.20000000000000001</v>
      </c>
      <c r="L709" s="254"/>
      <c r="M709" s="254"/>
      <c r="N709" s="254"/>
      <c r="O709" s="254"/>
      <c r="P709" s="254"/>
      <c r="Q709" s="254"/>
      <c r="R709" s="258"/>
      <c r="T709" s="259"/>
      <c r="U709" s="254"/>
      <c r="V709" s="254"/>
      <c r="W709" s="254"/>
      <c r="X709" s="254"/>
      <c r="Y709" s="254"/>
      <c r="Z709" s="254"/>
      <c r="AA709" s="260"/>
      <c r="AT709" s="261" t="s">
        <v>280</v>
      </c>
      <c r="AU709" s="261" t="s">
        <v>277</v>
      </c>
      <c r="AV709" s="12" t="s">
        <v>277</v>
      </c>
      <c r="AW709" s="12" t="s">
        <v>35</v>
      </c>
      <c r="AX709" s="12" t="s">
        <v>77</v>
      </c>
      <c r="AY709" s="261" t="s">
        <v>272</v>
      </c>
    </row>
    <row r="710" s="13" customFormat="1" ht="16.5" customHeight="1">
      <c r="B710" s="262"/>
      <c r="C710" s="263"/>
      <c r="D710" s="263"/>
      <c r="E710" s="264" t="s">
        <v>22</v>
      </c>
      <c r="F710" s="265" t="s">
        <v>285</v>
      </c>
      <c r="G710" s="263"/>
      <c r="H710" s="263"/>
      <c r="I710" s="263"/>
      <c r="J710" s="263"/>
      <c r="K710" s="266">
        <v>0.20000000000000001</v>
      </c>
      <c r="L710" s="263"/>
      <c r="M710" s="263"/>
      <c r="N710" s="263"/>
      <c r="O710" s="263"/>
      <c r="P710" s="263"/>
      <c r="Q710" s="263"/>
      <c r="R710" s="267"/>
      <c r="T710" s="268"/>
      <c r="U710" s="263"/>
      <c r="V710" s="263"/>
      <c r="W710" s="263"/>
      <c r="X710" s="263"/>
      <c r="Y710" s="263"/>
      <c r="Z710" s="263"/>
      <c r="AA710" s="269"/>
      <c r="AT710" s="270" t="s">
        <v>280</v>
      </c>
      <c r="AU710" s="270" t="s">
        <v>277</v>
      </c>
      <c r="AV710" s="13" t="s">
        <v>276</v>
      </c>
      <c r="AW710" s="13" t="s">
        <v>35</v>
      </c>
      <c r="AX710" s="13" t="s">
        <v>85</v>
      </c>
      <c r="AY710" s="270" t="s">
        <v>272</v>
      </c>
    </row>
    <row r="711" s="1" customFormat="1" ht="38.25" customHeight="1">
      <c r="B711" s="48"/>
      <c r="C711" s="223" t="s">
        <v>645</v>
      </c>
      <c r="D711" s="223" t="s">
        <v>273</v>
      </c>
      <c r="E711" s="224" t="s">
        <v>646</v>
      </c>
      <c r="F711" s="225" t="s">
        <v>647</v>
      </c>
      <c r="G711" s="225"/>
      <c r="H711" s="225"/>
      <c r="I711" s="225"/>
      <c r="J711" s="226" t="s">
        <v>124</v>
      </c>
      <c r="K711" s="227">
        <v>0.81599999999999995</v>
      </c>
      <c r="L711" s="228">
        <v>0</v>
      </c>
      <c r="M711" s="229"/>
      <c r="N711" s="230">
        <f>ROUND(L711*K711,2)</f>
        <v>0</v>
      </c>
      <c r="O711" s="230"/>
      <c r="P711" s="230"/>
      <c r="Q711" s="230"/>
      <c r="R711" s="50"/>
      <c r="T711" s="231" t="s">
        <v>22</v>
      </c>
      <c r="U711" s="58" t="s">
        <v>42</v>
      </c>
      <c r="V711" s="49"/>
      <c r="W711" s="232">
        <f>V711*K711</f>
        <v>0</v>
      </c>
      <c r="X711" s="232">
        <v>0</v>
      </c>
      <c r="Y711" s="232">
        <f>X711*K711</f>
        <v>0</v>
      </c>
      <c r="Z711" s="232">
        <v>0</v>
      </c>
      <c r="AA711" s="233">
        <f>Z711*K711</f>
        <v>0</v>
      </c>
      <c r="AR711" s="24" t="s">
        <v>276</v>
      </c>
      <c r="AT711" s="24" t="s">
        <v>273</v>
      </c>
      <c r="AU711" s="24" t="s">
        <v>277</v>
      </c>
      <c r="AY711" s="24" t="s">
        <v>272</v>
      </c>
      <c r="BE711" s="144">
        <f>IF(U711="základní",N711,0)</f>
        <v>0</v>
      </c>
      <c r="BF711" s="144">
        <f>IF(U711="snížená",N711,0)</f>
        <v>0</v>
      </c>
      <c r="BG711" s="144">
        <f>IF(U711="zákl. přenesená",N711,0)</f>
        <v>0</v>
      </c>
      <c r="BH711" s="144">
        <f>IF(U711="sníž. přenesená",N711,0)</f>
        <v>0</v>
      </c>
      <c r="BI711" s="144">
        <f>IF(U711="nulová",N711,0)</f>
        <v>0</v>
      </c>
      <c r="BJ711" s="24" t="s">
        <v>85</v>
      </c>
      <c r="BK711" s="144">
        <f>ROUND(L711*K711,2)</f>
        <v>0</v>
      </c>
      <c r="BL711" s="24" t="s">
        <v>276</v>
      </c>
      <c r="BM711" s="24" t="s">
        <v>648</v>
      </c>
    </row>
    <row r="712" s="10" customFormat="1" ht="16.5" customHeight="1">
      <c r="B712" s="234"/>
      <c r="C712" s="235"/>
      <c r="D712" s="235"/>
      <c r="E712" s="236" t="s">
        <v>22</v>
      </c>
      <c r="F712" s="237" t="s">
        <v>644</v>
      </c>
      <c r="G712" s="238"/>
      <c r="H712" s="238"/>
      <c r="I712" s="238"/>
      <c r="J712" s="235"/>
      <c r="K712" s="236" t="s">
        <v>22</v>
      </c>
      <c r="L712" s="235"/>
      <c r="M712" s="235"/>
      <c r="N712" s="235"/>
      <c r="O712" s="235"/>
      <c r="P712" s="235"/>
      <c r="Q712" s="235"/>
      <c r="R712" s="239"/>
      <c r="T712" s="240"/>
      <c r="U712" s="235"/>
      <c r="V712" s="235"/>
      <c r="W712" s="235"/>
      <c r="X712" s="235"/>
      <c r="Y712" s="235"/>
      <c r="Z712" s="235"/>
      <c r="AA712" s="241"/>
      <c r="AT712" s="242" t="s">
        <v>280</v>
      </c>
      <c r="AU712" s="242" t="s">
        <v>277</v>
      </c>
      <c r="AV712" s="10" t="s">
        <v>85</v>
      </c>
      <c r="AW712" s="10" t="s">
        <v>35</v>
      </c>
      <c r="AX712" s="10" t="s">
        <v>77</v>
      </c>
      <c r="AY712" s="242" t="s">
        <v>272</v>
      </c>
    </row>
    <row r="713" s="11" customFormat="1" ht="16.5" customHeight="1">
      <c r="B713" s="243"/>
      <c r="C713" s="244"/>
      <c r="D713" s="244"/>
      <c r="E713" s="245" t="s">
        <v>22</v>
      </c>
      <c r="F713" s="246" t="s">
        <v>22</v>
      </c>
      <c r="G713" s="244"/>
      <c r="H713" s="244"/>
      <c r="I713" s="244"/>
      <c r="J713" s="244"/>
      <c r="K713" s="247">
        <v>0</v>
      </c>
      <c r="L713" s="244"/>
      <c r="M713" s="244"/>
      <c r="N713" s="244"/>
      <c r="O713" s="244"/>
      <c r="P713" s="244"/>
      <c r="Q713" s="244"/>
      <c r="R713" s="248"/>
      <c r="T713" s="249"/>
      <c r="U713" s="244"/>
      <c r="V713" s="244"/>
      <c r="W713" s="244"/>
      <c r="X713" s="244"/>
      <c r="Y713" s="244"/>
      <c r="Z713" s="244"/>
      <c r="AA713" s="250"/>
      <c r="AT713" s="251" t="s">
        <v>280</v>
      </c>
      <c r="AU713" s="251" t="s">
        <v>277</v>
      </c>
      <c r="AV713" s="11" t="s">
        <v>126</v>
      </c>
      <c r="AW713" s="11" t="s">
        <v>6</v>
      </c>
      <c r="AX713" s="11" t="s">
        <v>77</v>
      </c>
      <c r="AY713" s="251" t="s">
        <v>272</v>
      </c>
    </row>
    <row r="714" s="10" customFormat="1" ht="16.5" customHeight="1">
      <c r="B714" s="234"/>
      <c r="C714" s="235"/>
      <c r="D714" s="235"/>
      <c r="E714" s="236" t="s">
        <v>22</v>
      </c>
      <c r="F714" s="252" t="s">
        <v>638</v>
      </c>
      <c r="G714" s="235"/>
      <c r="H714" s="235"/>
      <c r="I714" s="235"/>
      <c r="J714" s="235"/>
      <c r="K714" s="236" t="s">
        <v>22</v>
      </c>
      <c r="L714" s="235"/>
      <c r="M714" s="235"/>
      <c r="N714" s="235"/>
      <c r="O714" s="235"/>
      <c r="P714" s="235"/>
      <c r="Q714" s="235"/>
      <c r="R714" s="239"/>
      <c r="T714" s="240"/>
      <c r="U714" s="235"/>
      <c r="V714" s="235"/>
      <c r="W714" s="235"/>
      <c r="X714" s="235"/>
      <c r="Y714" s="235"/>
      <c r="Z714" s="235"/>
      <c r="AA714" s="241"/>
      <c r="AT714" s="242" t="s">
        <v>280</v>
      </c>
      <c r="AU714" s="242" t="s">
        <v>277</v>
      </c>
      <c r="AV714" s="10" t="s">
        <v>85</v>
      </c>
      <c r="AW714" s="10" t="s">
        <v>35</v>
      </c>
      <c r="AX714" s="10" t="s">
        <v>77</v>
      </c>
      <c r="AY714" s="242" t="s">
        <v>272</v>
      </c>
    </row>
    <row r="715" s="11" customFormat="1" ht="16.5" customHeight="1">
      <c r="B715" s="243"/>
      <c r="C715" s="244"/>
      <c r="D715" s="244"/>
      <c r="E715" s="245" t="s">
        <v>22</v>
      </c>
      <c r="F715" s="246" t="s">
        <v>174</v>
      </c>
      <c r="G715" s="244"/>
      <c r="H715" s="244"/>
      <c r="I715" s="244"/>
      <c r="J715" s="244"/>
      <c r="K715" s="247">
        <v>0.81599999999999995</v>
      </c>
      <c r="L715" s="244"/>
      <c r="M715" s="244"/>
      <c r="N715" s="244"/>
      <c r="O715" s="244"/>
      <c r="P715" s="244"/>
      <c r="Q715" s="244"/>
      <c r="R715" s="248"/>
      <c r="T715" s="249"/>
      <c r="U715" s="244"/>
      <c r="V715" s="244"/>
      <c r="W715" s="244"/>
      <c r="X715" s="244"/>
      <c r="Y715" s="244"/>
      <c r="Z715" s="244"/>
      <c r="AA715" s="250"/>
      <c r="AT715" s="251" t="s">
        <v>280</v>
      </c>
      <c r="AU715" s="251" t="s">
        <v>277</v>
      </c>
      <c r="AV715" s="11" t="s">
        <v>126</v>
      </c>
      <c r="AW715" s="11" t="s">
        <v>35</v>
      </c>
      <c r="AX715" s="11" t="s">
        <v>77</v>
      </c>
      <c r="AY715" s="251" t="s">
        <v>272</v>
      </c>
    </row>
    <row r="716" s="12" customFormat="1" ht="16.5" customHeight="1">
      <c r="B716" s="253"/>
      <c r="C716" s="254"/>
      <c r="D716" s="254"/>
      <c r="E716" s="255" t="s">
        <v>22</v>
      </c>
      <c r="F716" s="256" t="s">
        <v>284</v>
      </c>
      <c r="G716" s="254"/>
      <c r="H716" s="254"/>
      <c r="I716" s="254"/>
      <c r="J716" s="254"/>
      <c r="K716" s="257">
        <v>0.81599999999999995</v>
      </c>
      <c r="L716" s="254"/>
      <c r="M716" s="254"/>
      <c r="N716" s="254"/>
      <c r="O716" s="254"/>
      <c r="P716" s="254"/>
      <c r="Q716" s="254"/>
      <c r="R716" s="258"/>
      <c r="T716" s="259"/>
      <c r="U716" s="254"/>
      <c r="V716" s="254"/>
      <c r="W716" s="254"/>
      <c r="X716" s="254"/>
      <c r="Y716" s="254"/>
      <c r="Z716" s="254"/>
      <c r="AA716" s="260"/>
      <c r="AT716" s="261" t="s">
        <v>280</v>
      </c>
      <c r="AU716" s="261" t="s">
        <v>277</v>
      </c>
      <c r="AV716" s="12" t="s">
        <v>277</v>
      </c>
      <c r="AW716" s="12" t="s">
        <v>35</v>
      </c>
      <c r="AX716" s="12" t="s">
        <v>77</v>
      </c>
      <c r="AY716" s="261" t="s">
        <v>272</v>
      </c>
    </row>
    <row r="717" s="13" customFormat="1" ht="16.5" customHeight="1">
      <c r="B717" s="262"/>
      <c r="C717" s="263"/>
      <c r="D717" s="263"/>
      <c r="E717" s="264" t="s">
        <v>22</v>
      </c>
      <c r="F717" s="265" t="s">
        <v>285</v>
      </c>
      <c r="G717" s="263"/>
      <c r="H717" s="263"/>
      <c r="I717" s="263"/>
      <c r="J717" s="263"/>
      <c r="K717" s="266">
        <v>0.81599999999999995</v>
      </c>
      <c r="L717" s="263"/>
      <c r="M717" s="263"/>
      <c r="N717" s="263"/>
      <c r="O717" s="263"/>
      <c r="P717" s="263"/>
      <c r="Q717" s="263"/>
      <c r="R717" s="267"/>
      <c r="T717" s="268"/>
      <c r="U717" s="263"/>
      <c r="V717" s="263"/>
      <c r="W717" s="263"/>
      <c r="X717" s="263"/>
      <c r="Y717" s="263"/>
      <c r="Z717" s="263"/>
      <c r="AA717" s="269"/>
      <c r="AT717" s="270" t="s">
        <v>280</v>
      </c>
      <c r="AU717" s="270" t="s">
        <v>277</v>
      </c>
      <c r="AV717" s="13" t="s">
        <v>276</v>
      </c>
      <c r="AW717" s="13" t="s">
        <v>35</v>
      </c>
      <c r="AX717" s="13" t="s">
        <v>85</v>
      </c>
      <c r="AY717" s="270" t="s">
        <v>272</v>
      </c>
    </row>
    <row r="718" s="1" customFormat="1" ht="51" customHeight="1">
      <c r="B718" s="48"/>
      <c r="C718" s="223" t="s">
        <v>649</v>
      </c>
      <c r="D718" s="223" t="s">
        <v>273</v>
      </c>
      <c r="E718" s="224" t="s">
        <v>650</v>
      </c>
      <c r="F718" s="225" t="s">
        <v>651</v>
      </c>
      <c r="G718" s="225"/>
      <c r="H718" s="225"/>
      <c r="I718" s="225"/>
      <c r="J718" s="226" t="s">
        <v>124</v>
      </c>
      <c r="K718" s="227">
        <v>0.20000000000000001</v>
      </c>
      <c r="L718" s="228">
        <v>0</v>
      </c>
      <c r="M718" s="229"/>
      <c r="N718" s="230">
        <f>ROUND(L718*K718,2)</f>
        <v>0</v>
      </c>
      <c r="O718" s="230"/>
      <c r="P718" s="230"/>
      <c r="Q718" s="230"/>
      <c r="R718" s="50"/>
      <c r="T718" s="231" t="s">
        <v>22</v>
      </c>
      <c r="U718" s="58" t="s">
        <v>42</v>
      </c>
      <c r="V718" s="49"/>
      <c r="W718" s="232">
        <f>V718*K718</f>
        <v>0</v>
      </c>
      <c r="X718" s="232">
        <v>0</v>
      </c>
      <c r="Y718" s="232">
        <f>X718*K718</f>
        <v>0</v>
      </c>
      <c r="Z718" s="232">
        <v>0</v>
      </c>
      <c r="AA718" s="233">
        <f>Z718*K718</f>
        <v>0</v>
      </c>
      <c r="AR718" s="24" t="s">
        <v>276</v>
      </c>
      <c r="AT718" s="24" t="s">
        <v>273</v>
      </c>
      <c r="AU718" s="24" t="s">
        <v>277</v>
      </c>
      <c r="AY718" s="24" t="s">
        <v>272</v>
      </c>
      <c r="BE718" s="144">
        <f>IF(U718="základní",N718,0)</f>
        <v>0</v>
      </c>
      <c r="BF718" s="144">
        <f>IF(U718="snížená",N718,0)</f>
        <v>0</v>
      </c>
      <c r="BG718" s="144">
        <f>IF(U718="zákl. přenesená",N718,0)</f>
        <v>0</v>
      </c>
      <c r="BH718" s="144">
        <f>IF(U718="sníž. přenesená",N718,0)</f>
        <v>0</v>
      </c>
      <c r="BI718" s="144">
        <f>IF(U718="nulová",N718,0)</f>
        <v>0</v>
      </c>
      <c r="BJ718" s="24" t="s">
        <v>85</v>
      </c>
      <c r="BK718" s="144">
        <f>ROUND(L718*K718,2)</f>
        <v>0</v>
      </c>
      <c r="BL718" s="24" t="s">
        <v>276</v>
      </c>
      <c r="BM718" s="24" t="s">
        <v>652</v>
      </c>
    </row>
    <row r="719" s="10" customFormat="1" ht="16.5" customHeight="1">
      <c r="B719" s="234"/>
      <c r="C719" s="235"/>
      <c r="D719" s="235"/>
      <c r="E719" s="236" t="s">
        <v>22</v>
      </c>
      <c r="F719" s="237" t="s">
        <v>644</v>
      </c>
      <c r="G719" s="238"/>
      <c r="H719" s="238"/>
      <c r="I719" s="238"/>
      <c r="J719" s="235"/>
      <c r="K719" s="236" t="s">
        <v>22</v>
      </c>
      <c r="L719" s="235"/>
      <c r="M719" s="235"/>
      <c r="N719" s="235"/>
      <c r="O719" s="235"/>
      <c r="P719" s="235"/>
      <c r="Q719" s="235"/>
      <c r="R719" s="239"/>
      <c r="T719" s="240"/>
      <c r="U719" s="235"/>
      <c r="V719" s="235"/>
      <c r="W719" s="235"/>
      <c r="X719" s="235"/>
      <c r="Y719" s="235"/>
      <c r="Z719" s="235"/>
      <c r="AA719" s="241"/>
      <c r="AT719" s="242" t="s">
        <v>280</v>
      </c>
      <c r="AU719" s="242" t="s">
        <v>277</v>
      </c>
      <c r="AV719" s="10" t="s">
        <v>85</v>
      </c>
      <c r="AW719" s="10" t="s">
        <v>35</v>
      </c>
      <c r="AX719" s="10" t="s">
        <v>77</v>
      </c>
      <c r="AY719" s="242" t="s">
        <v>272</v>
      </c>
    </row>
    <row r="720" s="11" customFormat="1" ht="16.5" customHeight="1">
      <c r="B720" s="243"/>
      <c r="C720" s="244"/>
      <c r="D720" s="244"/>
      <c r="E720" s="245" t="s">
        <v>22</v>
      </c>
      <c r="F720" s="246" t="s">
        <v>22</v>
      </c>
      <c r="G720" s="244"/>
      <c r="H720" s="244"/>
      <c r="I720" s="244"/>
      <c r="J720" s="244"/>
      <c r="K720" s="247">
        <v>0</v>
      </c>
      <c r="L720" s="244"/>
      <c r="M720" s="244"/>
      <c r="N720" s="244"/>
      <c r="O720" s="244"/>
      <c r="P720" s="244"/>
      <c r="Q720" s="244"/>
      <c r="R720" s="248"/>
      <c r="T720" s="249"/>
      <c r="U720" s="244"/>
      <c r="V720" s="244"/>
      <c r="W720" s="244"/>
      <c r="X720" s="244"/>
      <c r="Y720" s="244"/>
      <c r="Z720" s="244"/>
      <c r="AA720" s="250"/>
      <c r="AT720" s="251" t="s">
        <v>280</v>
      </c>
      <c r="AU720" s="251" t="s">
        <v>277</v>
      </c>
      <c r="AV720" s="11" t="s">
        <v>126</v>
      </c>
      <c r="AW720" s="11" t="s">
        <v>6</v>
      </c>
      <c r="AX720" s="11" t="s">
        <v>77</v>
      </c>
      <c r="AY720" s="251" t="s">
        <v>272</v>
      </c>
    </row>
    <row r="721" s="10" customFormat="1" ht="16.5" customHeight="1">
      <c r="B721" s="234"/>
      <c r="C721" s="235"/>
      <c r="D721" s="235"/>
      <c r="E721" s="236" t="s">
        <v>22</v>
      </c>
      <c r="F721" s="252" t="s">
        <v>632</v>
      </c>
      <c r="G721" s="235"/>
      <c r="H721" s="235"/>
      <c r="I721" s="235"/>
      <c r="J721" s="235"/>
      <c r="K721" s="236" t="s">
        <v>22</v>
      </c>
      <c r="L721" s="235"/>
      <c r="M721" s="235"/>
      <c r="N721" s="235"/>
      <c r="O721" s="235"/>
      <c r="P721" s="235"/>
      <c r="Q721" s="235"/>
      <c r="R721" s="239"/>
      <c r="T721" s="240"/>
      <c r="U721" s="235"/>
      <c r="V721" s="235"/>
      <c r="W721" s="235"/>
      <c r="X721" s="235"/>
      <c r="Y721" s="235"/>
      <c r="Z721" s="235"/>
      <c r="AA721" s="241"/>
      <c r="AT721" s="242" t="s">
        <v>280</v>
      </c>
      <c r="AU721" s="242" t="s">
        <v>277</v>
      </c>
      <c r="AV721" s="10" t="s">
        <v>85</v>
      </c>
      <c r="AW721" s="10" t="s">
        <v>35</v>
      </c>
      <c r="AX721" s="10" t="s">
        <v>77</v>
      </c>
      <c r="AY721" s="242" t="s">
        <v>272</v>
      </c>
    </row>
    <row r="722" s="11" customFormat="1" ht="16.5" customHeight="1">
      <c r="B722" s="243"/>
      <c r="C722" s="244"/>
      <c r="D722" s="244"/>
      <c r="E722" s="245" t="s">
        <v>22</v>
      </c>
      <c r="F722" s="246" t="s">
        <v>172</v>
      </c>
      <c r="G722" s="244"/>
      <c r="H722" s="244"/>
      <c r="I722" s="244"/>
      <c r="J722" s="244"/>
      <c r="K722" s="247">
        <v>0.20000000000000001</v>
      </c>
      <c r="L722" s="244"/>
      <c r="M722" s="244"/>
      <c r="N722" s="244"/>
      <c r="O722" s="244"/>
      <c r="P722" s="244"/>
      <c r="Q722" s="244"/>
      <c r="R722" s="248"/>
      <c r="T722" s="249"/>
      <c r="U722" s="244"/>
      <c r="V722" s="244"/>
      <c r="W722" s="244"/>
      <c r="X722" s="244"/>
      <c r="Y722" s="244"/>
      <c r="Z722" s="244"/>
      <c r="AA722" s="250"/>
      <c r="AT722" s="251" t="s">
        <v>280</v>
      </c>
      <c r="AU722" s="251" t="s">
        <v>277</v>
      </c>
      <c r="AV722" s="11" t="s">
        <v>126</v>
      </c>
      <c r="AW722" s="11" t="s">
        <v>35</v>
      </c>
      <c r="AX722" s="11" t="s">
        <v>77</v>
      </c>
      <c r="AY722" s="251" t="s">
        <v>272</v>
      </c>
    </row>
    <row r="723" s="12" customFormat="1" ht="16.5" customHeight="1">
      <c r="B723" s="253"/>
      <c r="C723" s="254"/>
      <c r="D723" s="254"/>
      <c r="E723" s="255" t="s">
        <v>22</v>
      </c>
      <c r="F723" s="256" t="s">
        <v>284</v>
      </c>
      <c r="G723" s="254"/>
      <c r="H723" s="254"/>
      <c r="I723" s="254"/>
      <c r="J723" s="254"/>
      <c r="K723" s="257">
        <v>0.20000000000000001</v>
      </c>
      <c r="L723" s="254"/>
      <c r="M723" s="254"/>
      <c r="N723" s="254"/>
      <c r="O723" s="254"/>
      <c r="P723" s="254"/>
      <c r="Q723" s="254"/>
      <c r="R723" s="258"/>
      <c r="T723" s="259"/>
      <c r="U723" s="254"/>
      <c r="V723" s="254"/>
      <c r="W723" s="254"/>
      <c r="X723" s="254"/>
      <c r="Y723" s="254"/>
      <c r="Z723" s="254"/>
      <c r="AA723" s="260"/>
      <c r="AT723" s="261" t="s">
        <v>280</v>
      </c>
      <c r="AU723" s="261" t="s">
        <v>277</v>
      </c>
      <c r="AV723" s="12" t="s">
        <v>277</v>
      </c>
      <c r="AW723" s="12" t="s">
        <v>35</v>
      </c>
      <c r="AX723" s="12" t="s">
        <v>77</v>
      </c>
      <c r="AY723" s="261" t="s">
        <v>272</v>
      </c>
    </row>
    <row r="724" s="13" customFormat="1" ht="16.5" customHeight="1">
      <c r="B724" s="262"/>
      <c r="C724" s="263"/>
      <c r="D724" s="263"/>
      <c r="E724" s="264" t="s">
        <v>22</v>
      </c>
      <c r="F724" s="265" t="s">
        <v>285</v>
      </c>
      <c r="G724" s="263"/>
      <c r="H724" s="263"/>
      <c r="I724" s="263"/>
      <c r="J724" s="263"/>
      <c r="K724" s="266">
        <v>0.20000000000000001</v>
      </c>
      <c r="L724" s="263"/>
      <c r="M724" s="263"/>
      <c r="N724" s="263"/>
      <c r="O724" s="263"/>
      <c r="P724" s="263"/>
      <c r="Q724" s="263"/>
      <c r="R724" s="267"/>
      <c r="T724" s="268"/>
      <c r="U724" s="263"/>
      <c r="V724" s="263"/>
      <c r="W724" s="263"/>
      <c r="X724" s="263"/>
      <c r="Y724" s="263"/>
      <c r="Z724" s="263"/>
      <c r="AA724" s="269"/>
      <c r="AT724" s="270" t="s">
        <v>280</v>
      </c>
      <c r="AU724" s="270" t="s">
        <v>277</v>
      </c>
      <c r="AV724" s="13" t="s">
        <v>276</v>
      </c>
      <c r="AW724" s="13" t="s">
        <v>35</v>
      </c>
      <c r="AX724" s="13" t="s">
        <v>85</v>
      </c>
      <c r="AY724" s="270" t="s">
        <v>272</v>
      </c>
    </row>
    <row r="725" s="1" customFormat="1" ht="25.5" customHeight="1">
      <c r="B725" s="48"/>
      <c r="C725" s="223" t="s">
        <v>653</v>
      </c>
      <c r="D725" s="223" t="s">
        <v>273</v>
      </c>
      <c r="E725" s="224" t="s">
        <v>654</v>
      </c>
      <c r="F725" s="225" t="s">
        <v>655</v>
      </c>
      <c r="G725" s="225"/>
      <c r="H725" s="225"/>
      <c r="I725" s="225"/>
      <c r="J725" s="226" t="s">
        <v>124</v>
      </c>
      <c r="K725" s="227">
        <v>0.29999999999999999</v>
      </c>
      <c r="L725" s="228">
        <v>0</v>
      </c>
      <c r="M725" s="229"/>
      <c r="N725" s="230">
        <f>ROUND(L725*K725,2)</f>
        <v>0</v>
      </c>
      <c r="O725" s="230"/>
      <c r="P725" s="230"/>
      <c r="Q725" s="230"/>
      <c r="R725" s="50"/>
      <c r="T725" s="231" t="s">
        <v>22</v>
      </c>
      <c r="U725" s="58" t="s">
        <v>42</v>
      </c>
      <c r="V725" s="49"/>
      <c r="W725" s="232">
        <f>V725*K725</f>
        <v>0</v>
      </c>
      <c r="X725" s="232">
        <v>0.505</v>
      </c>
      <c r="Y725" s="232">
        <f>X725*K725</f>
        <v>0.1515</v>
      </c>
      <c r="Z725" s="232">
        <v>0</v>
      </c>
      <c r="AA725" s="233">
        <f>Z725*K725</f>
        <v>0</v>
      </c>
      <c r="AR725" s="24" t="s">
        <v>276</v>
      </c>
      <c r="AT725" s="24" t="s">
        <v>273</v>
      </c>
      <c r="AU725" s="24" t="s">
        <v>277</v>
      </c>
      <c r="AY725" s="24" t="s">
        <v>272</v>
      </c>
      <c r="BE725" s="144">
        <f>IF(U725="základní",N725,0)</f>
        <v>0</v>
      </c>
      <c r="BF725" s="144">
        <f>IF(U725="snížená",N725,0)</f>
        <v>0</v>
      </c>
      <c r="BG725" s="144">
        <f>IF(U725="zákl. přenesená",N725,0)</f>
        <v>0</v>
      </c>
      <c r="BH725" s="144">
        <f>IF(U725="sníž. přenesená",N725,0)</f>
        <v>0</v>
      </c>
      <c r="BI725" s="144">
        <f>IF(U725="nulová",N725,0)</f>
        <v>0</v>
      </c>
      <c r="BJ725" s="24" t="s">
        <v>85</v>
      </c>
      <c r="BK725" s="144">
        <f>ROUND(L725*K725,2)</f>
        <v>0</v>
      </c>
      <c r="BL725" s="24" t="s">
        <v>276</v>
      </c>
      <c r="BM725" s="24" t="s">
        <v>656</v>
      </c>
    </row>
    <row r="726" s="10" customFormat="1" ht="16.5" customHeight="1">
      <c r="B726" s="234"/>
      <c r="C726" s="235"/>
      <c r="D726" s="235"/>
      <c r="E726" s="236" t="s">
        <v>22</v>
      </c>
      <c r="F726" s="237" t="s">
        <v>657</v>
      </c>
      <c r="G726" s="238"/>
      <c r="H726" s="238"/>
      <c r="I726" s="238"/>
      <c r="J726" s="235"/>
      <c r="K726" s="236" t="s">
        <v>22</v>
      </c>
      <c r="L726" s="235"/>
      <c r="M726" s="235"/>
      <c r="N726" s="235"/>
      <c r="O726" s="235"/>
      <c r="P726" s="235"/>
      <c r="Q726" s="235"/>
      <c r="R726" s="239"/>
      <c r="T726" s="240"/>
      <c r="U726" s="235"/>
      <c r="V726" s="235"/>
      <c r="W726" s="235"/>
      <c r="X726" s="235"/>
      <c r="Y726" s="235"/>
      <c r="Z726" s="235"/>
      <c r="AA726" s="241"/>
      <c r="AT726" s="242" t="s">
        <v>280</v>
      </c>
      <c r="AU726" s="242" t="s">
        <v>277</v>
      </c>
      <c r="AV726" s="10" t="s">
        <v>85</v>
      </c>
      <c r="AW726" s="10" t="s">
        <v>35</v>
      </c>
      <c r="AX726" s="10" t="s">
        <v>77</v>
      </c>
      <c r="AY726" s="242" t="s">
        <v>272</v>
      </c>
    </row>
    <row r="727" s="11" customFormat="1" ht="16.5" customHeight="1">
      <c r="B727" s="243"/>
      <c r="C727" s="244"/>
      <c r="D727" s="244"/>
      <c r="E727" s="245" t="s">
        <v>22</v>
      </c>
      <c r="F727" s="246" t="s">
        <v>22</v>
      </c>
      <c r="G727" s="244"/>
      <c r="H727" s="244"/>
      <c r="I727" s="244"/>
      <c r="J727" s="244"/>
      <c r="K727" s="247">
        <v>0</v>
      </c>
      <c r="L727" s="244"/>
      <c r="M727" s="244"/>
      <c r="N727" s="244"/>
      <c r="O727" s="244"/>
      <c r="P727" s="244"/>
      <c r="Q727" s="244"/>
      <c r="R727" s="248"/>
      <c r="T727" s="249"/>
      <c r="U727" s="244"/>
      <c r="V727" s="244"/>
      <c r="W727" s="244"/>
      <c r="X727" s="244"/>
      <c r="Y727" s="244"/>
      <c r="Z727" s="244"/>
      <c r="AA727" s="250"/>
      <c r="AT727" s="251" t="s">
        <v>280</v>
      </c>
      <c r="AU727" s="251" t="s">
        <v>277</v>
      </c>
      <c r="AV727" s="11" t="s">
        <v>126</v>
      </c>
      <c r="AW727" s="11" t="s">
        <v>6</v>
      </c>
      <c r="AX727" s="11" t="s">
        <v>77</v>
      </c>
      <c r="AY727" s="251" t="s">
        <v>272</v>
      </c>
    </row>
    <row r="728" s="10" customFormat="1" ht="16.5" customHeight="1">
      <c r="B728" s="234"/>
      <c r="C728" s="235"/>
      <c r="D728" s="235"/>
      <c r="E728" s="236" t="s">
        <v>22</v>
      </c>
      <c r="F728" s="252" t="s">
        <v>281</v>
      </c>
      <c r="G728" s="235"/>
      <c r="H728" s="235"/>
      <c r="I728" s="235"/>
      <c r="J728" s="235"/>
      <c r="K728" s="236" t="s">
        <v>22</v>
      </c>
      <c r="L728" s="235"/>
      <c r="M728" s="235"/>
      <c r="N728" s="235"/>
      <c r="O728" s="235"/>
      <c r="P728" s="235"/>
      <c r="Q728" s="235"/>
      <c r="R728" s="239"/>
      <c r="T728" s="240"/>
      <c r="U728" s="235"/>
      <c r="V728" s="235"/>
      <c r="W728" s="235"/>
      <c r="X728" s="235"/>
      <c r="Y728" s="235"/>
      <c r="Z728" s="235"/>
      <c r="AA728" s="241"/>
      <c r="AT728" s="242" t="s">
        <v>280</v>
      </c>
      <c r="AU728" s="242" t="s">
        <v>277</v>
      </c>
      <c r="AV728" s="10" t="s">
        <v>85</v>
      </c>
      <c r="AW728" s="10" t="s">
        <v>35</v>
      </c>
      <c r="AX728" s="10" t="s">
        <v>77</v>
      </c>
      <c r="AY728" s="242" t="s">
        <v>272</v>
      </c>
    </row>
    <row r="729" s="10" customFormat="1" ht="16.5" customHeight="1">
      <c r="B729" s="234"/>
      <c r="C729" s="235"/>
      <c r="D729" s="235"/>
      <c r="E729" s="236" t="s">
        <v>22</v>
      </c>
      <c r="F729" s="252" t="s">
        <v>527</v>
      </c>
      <c r="G729" s="235"/>
      <c r="H729" s="235"/>
      <c r="I729" s="235"/>
      <c r="J729" s="235"/>
      <c r="K729" s="236" t="s">
        <v>22</v>
      </c>
      <c r="L729" s="235"/>
      <c r="M729" s="235"/>
      <c r="N729" s="235"/>
      <c r="O729" s="235"/>
      <c r="P729" s="235"/>
      <c r="Q729" s="235"/>
      <c r="R729" s="239"/>
      <c r="T729" s="240"/>
      <c r="U729" s="235"/>
      <c r="V729" s="235"/>
      <c r="W729" s="235"/>
      <c r="X729" s="235"/>
      <c r="Y729" s="235"/>
      <c r="Z729" s="235"/>
      <c r="AA729" s="241"/>
      <c r="AT729" s="242" t="s">
        <v>280</v>
      </c>
      <c r="AU729" s="242" t="s">
        <v>277</v>
      </c>
      <c r="AV729" s="10" t="s">
        <v>85</v>
      </c>
      <c r="AW729" s="10" t="s">
        <v>35</v>
      </c>
      <c r="AX729" s="10" t="s">
        <v>77</v>
      </c>
      <c r="AY729" s="242" t="s">
        <v>272</v>
      </c>
    </row>
    <row r="730" s="11" customFormat="1" ht="16.5" customHeight="1">
      <c r="B730" s="243"/>
      <c r="C730" s="244"/>
      <c r="D730" s="244"/>
      <c r="E730" s="245" t="s">
        <v>22</v>
      </c>
      <c r="F730" s="246" t="s">
        <v>658</v>
      </c>
      <c r="G730" s="244"/>
      <c r="H730" s="244"/>
      <c r="I730" s="244"/>
      <c r="J730" s="244"/>
      <c r="K730" s="247">
        <v>0.29999999999999999</v>
      </c>
      <c r="L730" s="244"/>
      <c r="M730" s="244"/>
      <c r="N730" s="244"/>
      <c r="O730" s="244"/>
      <c r="P730" s="244"/>
      <c r="Q730" s="244"/>
      <c r="R730" s="248"/>
      <c r="T730" s="249"/>
      <c r="U730" s="244"/>
      <c r="V730" s="244"/>
      <c r="W730" s="244"/>
      <c r="X730" s="244"/>
      <c r="Y730" s="244"/>
      <c r="Z730" s="244"/>
      <c r="AA730" s="250"/>
      <c r="AT730" s="251" t="s">
        <v>280</v>
      </c>
      <c r="AU730" s="251" t="s">
        <v>277</v>
      </c>
      <c r="AV730" s="11" t="s">
        <v>126</v>
      </c>
      <c r="AW730" s="11" t="s">
        <v>35</v>
      </c>
      <c r="AX730" s="11" t="s">
        <v>77</v>
      </c>
      <c r="AY730" s="251" t="s">
        <v>272</v>
      </c>
    </row>
    <row r="731" s="12" customFormat="1" ht="16.5" customHeight="1">
      <c r="B731" s="253"/>
      <c r="C731" s="254"/>
      <c r="D731" s="254"/>
      <c r="E731" s="255" t="s">
        <v>22</v>
      </c>
      <c r="F731" s="256" t="s">
        <v>284</v>
      </c>
      <c r="G731" s="254"/>
      <c r="H731" s="254"/>
      <c r="I731" s="254"/>
      <c r="J731" s="254"/>
      <c r="K731" s="257">
        <v>0.29999999999999999</v>
      </c>
      <c r="L731" s="254"/>
      <c r="M731" s="254"/>
      <c r="N731" s="254"/>
      <c r="O731" s="254"/>
      <c r="P731" s="254"/>
      <c r="Q731" s="254"/>
      <c r="R731" s="258"/>
      <c r="T731" s="259"/>
      <c r="U731" s="254"/>
      <c r="V731" s="254"/>
      <c r="W731" s="254"/>
      <c r="X731" s="254"/>
      <c r="Y731" s="254"/>
      <c r="Z731" s="254"/>
      <c r="AA731" s="260"/>
      <c r="AT731" s="261" t="s">
        <v>280</v>
      </c>
      <c r="AU731" s="261" t="s">
        <v>277</v>
      </c>
      <c r="AV731" s="12" t="s">
        <v>277</v>
      </c>
      <c r="AW731" s="12" t="s">
        <v>35</v>
      </c>
      <c r="AX731" s="12" t="s">
        <v>77</v>
      </c>
      <c r="AY731" s="261" t="s">
        <v>272</v>
      </c>
    </row>
    <row r="732" s="13" customFormat="1" ht="16.5" customHeight="1">
      <c r="B732" s="262"/>
      <c r="C732" s="263"/>
      <c r="D732" s="263"/>
      <c r="E732" s="264" t="s">
        <v>22</v>
      </c>
      <c r="F732" s="265" t="s">
        <v>285</v>
      </c>
      <c r="G732" s="263"/>
      <c r="H732" s="263"/>
      <c r="I732" s="263"/>
      <c r="J732" s="263"/>
      <c r="K732" s="266">
        <v>0.29999999999999999</v>
      </c>
      <c r="L732" s="263"/>
      <c r="M732" s="263"/>
      <c r="N732" s="263"/>
      <c r="O732" s="263"/>
      <c r="P732" s="263"/>
      <c r="Q732" s="263"/>
      <c r="R732" s="267"/>
      <c r="T732" s="268"/>
      <c r="U732" s="263"/>
      <c r="V732" s="263"/>
      <c r="W732" s="263"/>
      <c r="X732" s="263"/>
      <c r="Y732" s="263"/>
      <c r="Z732" s="263"/>
      <c r="AA732" s="269"/>
      <c r="AT732" s="270" t="s">
        <v>280</v>
      </c>
      <c r="AU732" s="270" t="s">
        <v>277</v>
      </c>
      <c r="AV732" s="13" t="s">
        <v>276</v>
      </c>
      <c r="AW732" s="13" t="s">
        <v>35</v>
      </c>
      <c r="AX732" s="13" t="s">
        <v>85</v>
      </c>
      <c r="AY732" s="270" t="s">
        <v>272</v>
      </c>
    </row>
    <row r="733" s="1" customFormat="1" ht="25.5" customHeight="1">
      <c r="B733" s="48"/>
      <c r="C733" s="223" t="s">
        <v>659</v>
      </c>
      <c r="D733" s="223" t="s">
        <v>273</v>
      </c>
      <c r="E733" s="224" t="s">
        <v>660</v>
      </c>
      <c r="F733" s="225" t="s">
        <v>661</v>
      </c>
      <c r="G733" s="225"/>
      <c r="H733" s="225"/>
      <c r="I733" s="225"/>
      <c r="J733" s="226" t="s">
        <v>334</v>
      </c>
      <c r="K733" s="227">
        <v>0.32000000000000001</v>
      </c>
      <c r="L733" s="228">
        <v>0</v>
      </c>
      <c r="M733" s="229"/>
      <c r="N733" s="230">
        <f>ROUND(L733*K733,2)</f>
        <v>0</v>
      </c>
      <c r="O733" s="230"/>
      <c r="P733" s="230"/>
      <c r="Q733" s="230"/>
      <c r="R733" s="50"/>
      <c r="T733" s="231" t="s">
        <v>22</v>
      </c>
      <c r="U733" s="58" t="s">
        <v>42</v>
      </c>
      <c r="V733" s="49"/>
      <c r="W733" s="232">
        <f>V733*K733</f>
        <v>0</v>
      </c>
      <c r="X733" s="232">
        <v>0.014630000000000001</v>
      </c>
      <c r="Y733" s="232">
        <f>X733*K733</f>
        <v>0.0046816000000000002</v>
      </c>
      <c r="Z733" s="232">
        <v>0</v>
      </c>
      <c r="AA733" s="233">
        <f>Z733*K733</f>
        <v>0</v>
      </c>
      <c r="AR733" s="24" t="s">
        <v>276</v>
      </c>
      <c r="AT733" s="24" t="s">
        <v>273</v>
      </c>
      <c r="AU733" s="24" t="s">
        <v>277</v>
      </c>
      <c r="AY733" s="24" t="s">
        <v>272</v>
      </c>
      <c r="BE733" s="144">
        <f>IF(U733="základní",N733,0)</f>
        <v>0</v>
      </c>
      <c r="BF733" s="144">
        <f>IF(U733="snížená",N733,0)</f>
        <v>0</v>
      </c>
      <c r="BG733" s="144">
        <f>IF(U733="zákl. přenesená",N733,0)</f>
        <v>0</v>
      </c>
      <c r="BH733" s="144">
        <f>IF(U733="sníž. přenesená",N733,0)</f>
        <v>0</v>
      </c>
      <c r="BI733" s="144">
        <f>IF(U733="nulová",N733,0)</f>
        <v>0</v>
      </c>
      <c r="BJ733" s="24" t="s">
        <v>85</v>
      </c>
      <c r="BK733" s="144">
        <f>ROUND(L733*K733,2)</f>
        <v>0</v>
      </c>
      <c r="BL733" s="24" t="s">
        <v>276</v>
      </c>
      <c r="BM733" s="24" t="s">
        <v>662</v>
      </c>
    </row>
    <row r="734" s="10" customFormat="1" ht="16.5" customHeight="1">
      <c r="B734" s="234"/>
      <c r="C734" s="235"/>
      <c r="D734" s="235"/>
      <c r="E734" s="236" t="s">
        <v>22</v>
      </c>
      <c r="F734" s="237" t="s">
        <v>663</v>
      </c>
      <c r="G734" s="238"/>
      <c r="H734" s="238"/>
      <c r="I734" s="238"/>
      <c r="J734" s="235"/>
      <c r="K734" s="236" t="s">
        <v>22</v>
      </c>
      <c r="L734" s="235"/>
      <c r="M734" s="235"/>
      <c r="N734" s="235"/>
      <c r="O734" s="235"/>
      <c r="P734" s="235"/>
      <c r="Q734" s="235"/>
      <c r="R734" s="239"/>
      <c r="T734" s="240"/>
      <c r="U734" s="235"/>
      <c r="V734" s="235"/>
      <c r="W734" s="235"/>
      <c r="X734" s="235"/>
      <c r="Y734" s="235"/>
      <c r="Z734" s="235"/>
      <c r="AA734" s="241"/>
      <c r="AT734" s="242" t="s">
        <v>280</v>
      </c>
      <c r="AU734" s="242" t="s">
        <v>277</v>
      </c>
      <c r="AV734" s="10" t="s">
        <v>85</v>
      </c>
      <c r="AW734" s="10" t="s">
        <v>35</v>
      </c>
      <c r="AX734" s="10" t="s">
        <v>77</v>
      </c>
      <c r="AY734" s="242" t="s">
        <v>272</v>
      </c>
    </row>
    <row r="735" s="11" customFormat="1" ht="16.5" customHeight="1">
      <c r="B735" s="243"/>
      <c r="C735" s="244"/>
      <c r="D735" s="244"/>
      <c r="E735" s="245" t="s">
        <v>22</v>
      </c>
      <c r="F735" s="246" t="s">
        <v>22</v>
      </c>
      <c r="G735" s="244"/>
      <c r="H735" s="244"/>
      <c r="I735" s="244"/>
      <c r="J735" s="244"/>
      <c r="K735" s="247">
        <v>0</v>
      </c>
      <c r="L735" s="244"/>
      <c r="M735" s="244"/>
      <c r="N735" s="244"/>
      <c r="O735" s="244"/>
      <c r="P735" s="244"/>
      <c r="Q735" s="244"/>
      <c r="R735" s="248"/>
      <c r="T735" s="249"/>
      <c r="U735" s="244"/>
      <c r="V735" s="244"/>
      <c r="W735" s="244"/>
      <c r="X735" s="244"/>
      <c r="Y735" s="244"/>
      <c r="Z735" s="244"/>
      <c r="AA735" s="250"/>
      <c r="AT735" s="251" t="s">
        <v>280</v>
      </c>
      <c r="AU735" s="251" t="s">
        <v>277</v>
      </c>
      <c r="AV735" s="11" t="s">
        <v>126</v>
      </c>
      <c r="AW735" s="11" t="s">
        <v>6</v>
      </c>
      <c r="AX735" s="11" t="s">
        <v>77</v>
      </c>
      <c r="AY735" s="251" t="s">
        <v>272</v>
      </c>
    </row>
    <row r="736" s="10" customFormat="1" ht="16.5" customHeight="1">
      <c r="B736" s="234"/>
      <c r="C736" s="235"/>
      <c r="D736" s="235"/>
      <c r="E736" s="236" t="s">
        <v>22</v>
      </c>
      <c r="F736" s="252" t="s">
        <v>281</v>
      </c>
      <c r="G736" s="235"/>
      <c r="H736" s="235"/>
      <c r="I736" s="235"/>
      <c r="J736" s="235"/>
      <c r="K736" s="236" t="s">
        <v>22</v>
      </c>
      <c r="L736" s="235"/>
      <c r="M736" s="235"/>
      <c r="N736" s="235"/>
      <c r="O736" s="235"/>
      <c r="P736" s="235"/>
      <c r="Q736" s="235"/>
      <c r="R736" s="239"/>
      <c r="T736" s="240"/>
      <c r="U736" s="235"/>
      <c r="V736" s="235"/>
      <c r="W736" s="235"/>
      <c r="X736" s="235"/>
      <c r="Y736" s="235"/>
      <c r="Z736" s="235"/>
      <c r="AA736" s="241"/>
      <c r="AT736" s="242" t="s">
        <v>280</v>
      </c>
      <c r="AU736" s="242" t="s">
        <v>277</v>
      </c>
      <c r="AV736" s="10" t="s">
        <v>85</v>
      </c>
      <c r="AW736" s="10" t="s">
        <v>35</v>
      </c>
      <c r="AX736" s="10" t="s">
        <v>77</v>
      </c>
      <c r="AY736" s="242" t="s">
        <v>272</v>
      </c>
    </row>
    <row r="737" s="10" customFormat="1" ht="16.5" customHeight="1">
      <c r="B737" s="234"/>
      <c r="C737" s="235"/>
      <c r="D737" s="235"/>
      <c r="E737" s="236" t="s">
        <v>22</v>
      </c>
      <c r="F737" s="252" t="s">
        <v>527</v>
      </c>
      <c r="G737" s="235"/>
      <c r="H737" s="235"/>
      <c r="I737" s="235"/>
      <c r="J737" s="235"/>
      <c r="K737" s="236" t="s">
        <v>22</v>
      </c>
      <c r="L737" s="235"/>
      <c r="M737" s="235"/>
      <c r="N737" s="235"/>
      <c r="O737" s="235"/>
      <c r="P737" s="235"/>
      <c r="Q737" s="235"/>
      <c r="R737" s="239"/>
      <c r="T737" s="240"/>
      <c r="U737" s="235"/>
      <c r="V737" s="235"/>
      <c r="W737" s="235"/>
      <c r="X737" s="235"/>
      <c r="Y737" s="235"/>
      <c r="Z737" s="235"/>
      <c r="AA737" s="241"/>
      <c r="AT737" s="242" t="s">
        <v>280</v>
      </c>
      <c r="AU737" s="242" t="s">
        <v>277</v>
      </c>
      <c r="AV737" s="10" t="s">
        <v>85</v>
      </c>
      <c r="AW737" s="10" t="s">
        <v>35</v>
      </c>
      <c r="AX737" s="10" t="s">
        <v>77</v>
      </c>
      <c r="AY737" s="242" t="s">
        <v>272</v>
      </c>
    </row>
    <row r="738" s="11" customFormat="1" ht="16.5" customHeight="1">
      <c r="B738" s="243"/>
      <c r="C738" s="244"/>
      <c r="D738" s="244"/>
      <c r="E738" s="245" t="s">
        <v>22</v>
      </c>
      <c r="F738" s="246" t="s">
        <v>664</v>
      </c>
      <c r="G738" s="244"/>
      <c r="H738" s="244"/>
      <c r="I738" s="244"/>
      <c r="J738" s="244"/>
      <c r="K738" s="247">
        <v>0.32000000000000001</v>
      </c>
      <c r="L738" s="244"/>
      <c r="M738" s="244"/>
      <c r="N738" s="244"/>
      <c r="O738" s="244"/>
      <c r="P738" s="244"/>
      <c r="Q738" s="244"/>
      <c r="R738" s="248"/>
      <c r="T738" s="249"/>
      <c r="U738" s="244"/>
      <c r="V738" s="244"/>
      <c r="W738" s="244"/>
      <c r="X738" s="244"/>
      <c r="Y738" s="244"/>
      <c r="Z738" s="244"/>
      <c r="AA738" s="250"/>
      <c r="AT738" s="251" t="s">
        <v>280</v>
      </c>
      <c r="AU738" s="251" t="s">
        <v>277</v>
      </c>
      <c r="AV738" s="11" t="s">
        <v>126</v>
      </c>
      <c r="AW738" s="11" t="s">
        <v>35</v>
      </c>
      <c r="AX738" s="11" t="s">
        <v>77</v>
      </c>
      <c r="AY738" s="251" t="s">
        <v>272</v>
      </c>
    </row>
    <row r="739" s="12" customFormat="1" ht="16.5" customHeight="1">
      <c r="B739" s="253"/>
      <c r="C739" s="254"/>
      <c r="D739" s="254"/>
      <c r="E739" s="255" t="s">
        <v>22</v>
      </c>
      <c r="F739" s="256" t="s">
        <v>284</v>
      </c>
      <c r="G739" s="254"/>
      <c r="H739" s="254"/>
      <c r="I739" s="254"/>
      <c r="J739" s="254"/>
      <c r="K739" s="257">
        <v>0.32000000000000001</v>
      </c>
      <c r="L739" s="254"/>
      <c r="M739" s="254"/>
      <c r="N739" s="254"/>
      <c r="O739" s="254"/>
      <c r="P739" s="254"/>
      <c r="Q739" s="254"/>
      <c r="R739" s="258"/>
      <c r="T739" s="259"/>
      <c r="U739" s="254"/>
      <c r="V739" s="254"/>
      <c r="W739" s="254"/>
      <c r="X739" s="254"/>
      <c r="Y739" s="254"/>
      <c r="Z739" s="254"/>
      <c r="AA739" s="260"/>
      <c r="AT739" s="261" t="s">
        <v>280</v>
      </c>
      <c r="AU739" s="261" t="s">
        <v>277</v>
      </c>
      <c r="AV739" s="12" t="s">
        <v>277</v>
      </c>
      <c r="AW739" s="12" t="s">
        <v>35</v>
      </c>
      <c r="AX739" s="12" t="s">
        <v>77</v>
      </c>
      <c r="AY739" s="261" t="s">
        <v>272</v>
      </c>
    </row>
    <row r="740" s="13" customFormat="1" ht="16.5" customHeight="1">
      <c r="B740" s="262"/>
      <c r="C740" s="263"/>
      <c r="D740" s="263"/>
      <c r="E740" s="264" t="s">
        <v>176</v>
      </c>
      <c r="F740" s="265" t="s">
        <v>285</v>
      </c>
      <c r="G740" s="263"/>
      <c r="H740" s="263"/>
      <c r="I740" s="263"/>
      <c r="J740" s="263"/>
      <c r="K740" s="266">
        <v>0.32000000000000001</v>
      </c>
      <c r="L740" s="263"/>
      <c r="M740" s="263"/>
      <c r="N740" s="263"/>
      <c r="O740" s="263"/>
      <c r="P740" s="263"/>
      <c r="Q740" s="263"/>
      <c r="R740" s="267"/>
      <c r="T740" s="268"/>
      <c r="U740" s="263"/>
      <c r="V740" s="263"/>
      <c r="W740" s="263"/>
      <c r="X740" s="263"/>
      <c r="Y740" s="263"/>
      <c r="Z740" s="263"/>
      <c r="AA740" s="269"/>
      <c r="AT740" s="270" t="s">
        <v>280</v>
      </c>
      <c r="AU740" s="270" t="s">
        <v>277</v>
      </c>
      <c r="AV740" s="13" t="s">
        <v>276</v>
      </c>
      <c r="AW740" s="13" t="s">
        <v>35</v>
      </c>
      <c r="AX740" s="13" t="s">
        <v>85</v>
      </c>
      <c r="AY740" s="270" t="s">
        <v>272</v>
      </c>
    </row>
    <row r="741" s="1" customFormat="1" ht="25.5" customHeight="1">
      <c r="B741" s="48"/>
      <c r="C741" s="223" t="s">
        <v>665</v>
      </c>
      <c r="D741" s="223" t="s">
        <v>273</v>
      </c>
      <c r="E741" s="224" t="s">
        <v>666</v>
      </c>
      <c r="F741" s="225" t="s">
        <v>667</v>
      </c>
      <c r="G741" s="225"/>
      <c r="H741" s="225"/>
      <c r="I741" s="225"/>
      <c r="J741" s="226" t="s">
        <v>334</v>
      </c>
      <c r="K741" s="227">
        <v>0.32000000000000001</v>
      </c>
      <c r="L741" s="228">
        <v>0</v>
      </c>
      <c r="M741" s="229"/>
      <c r="N741" s="230">
        <f>ROUND(L741*K741,2)</f>
        <v>0</v>
      </c>
      <c r="O741" s="230"/>
      <c r="P741" s="230"/>
      <c r="Q741" s="230"/>
      <c r="R741" s="50"/>
      <c r="T741" s="231" t="s">
        <v>22</v>
      </c>
      <c r="U741" s="58" t="s">
        <v>42</v>
      </c>
      <c r="V741" s="49"/>
      <c r="W741" s="232">
        <f>V741*K741</f>
        <v>0</v>
      </c>
      <c r="X741" s="232">
        <v>0</v>
      </c>
      <c r="Y741" s="232">
        <f>X741*K741</f>
        <v>0</v>
      </c>
      <c r="Z741" s="232">
        <v>0</v>
      </c>
      <c r="AA741" s="233">
        <f>Z741*K741</f>
        <v>0</v>
      </c>
      <c r="AR741" s="24" t="s">
        <v>276</v>
      </c>
      <c r="AT741" s="24" t="s">
        <v>273</v>
      </c>
      <c r="AU741" s="24" t="s">
        <v>277</v>
      </c>
      <c r="AY741" s="24" t="s">
        <v>272</v>
      </c>
      <c r="BE741" s="144">
        <f>IF(U741="základní",N741,0)</f>
        <v>0</v>
      </c>
      <c r="BF741" s="144">
        <f>IF(U741="snížená",N741,0)</f>
        <v>0</v>
      </c>
      <c r="BG741" s="144">
        <f>IF(U741="zákl. přenesená",N741,0)</f>
        <v>0</v>
      </c>
      <c r="BH741" s="144">
        <f>IF(U741="sníž. přenesená",N741,0)</f>
        <v>0</v>
      </c>
      <c r="BI741" s="144">
        <f>IF(U741="nulová",N741,0)</f>
        <v>0</v>
      </c>
      <c r="BJ741" s="24" t="s">
        <v>85</v>
      </c>
      <c r="BK741" s="144">
        <f>ROUND(L741*K741,2)</f>
        <v>0</v>
      </c>
      <c r="BL741" s="24" t="s">
        <v>276</v>
      </c>
      <c r="BM741" s="24" t="s">
        <v>668</v>
      </c>
    </row>
    <row r="742" s="10" customFormat="1" ht="16.5" customHeight="1">
      <c r="B742" s="234"/>
      <c r="C742" s="235"/>
      <c r="D742" s="235"/>
      <c r="E742" s="236" t="s">
        <v>22</v>
      </c>
      <c r="F742" s="237" t="s">
        <v>373</v>
      </c>
      <c r="G742" s="238"/>
      <c r="H742" s="238"/>
      <c r="I742" s="238"/>
      <c r="J742" s="235"/>
      <c r="K742" s="236" t="s">
        <v>22</v>
      </c>
      <c r="L742" s="235"/>
      <c r="M742" s="235"/>
      <c r="N742" s="235"/>
      <c r="O742" s="235"/>
      <c r="P742" s="235"/>
      <c r="Q742" s="235"/>
      <c r="R742" s="239"/>
      <c r="T742" s="240"/>
      <c r="U742" s="235"/>
      <c r="V742" s="235"/>
      <c r="W742" s="235"/>
      <c r="X742" s="235"/>
      <c r="Y742" s="235"/>
      <c r="Z742" s="235"/>
      <c r="AA742" s="241"/>
      <c r="AT742" s="242" t="s">
        <v>280</v>
      </c>
      <c r="AU742" s="242" t="s">
        <v>277</v>
      </c>
      <c r="AV742" s="10" t="s">
        <v>85</v>
      </c>
      <c r="AW742" s="10" t="s">
        <v>35</v>
      </c>
      <c r="AX742" s="10" t="s">
        <v>77</v>
      </c>
      <c r="AY742" s="242" t="s">
        <v>272</v>
      </c>
    </row>
    <row r="743" s="11" customFormat="1" ht="16.5" customHeight="1">
      <c r="B743" s="243"/>
      <c r="C743" s="244"/>
      <c r="D743" s="244"/>
      <c r="E743" s="245" t="s">
        <v>22</v>
      </c>
      <c r="F743" s="246" t="s">
        <v>22</v>
      </c>
      <c r="G743" s="244"/>
      <c r="H743" s="244"/>
      <c r="I743" s="244"/>
      <c r="J743" s="244"/>
      <c r="K743" s="247">
        <v>0</v>
      </c>
      <c r="L743" s="244"/>
      <c r="M743" s="244"/>
      <c r="N743" s="244"/>
      <c r="O743" s="244"/>
      <c r="P743" s="244"/>
      <c r="Q743" s="244"/>
      <c r="R743" s="248"/>
      <c r="T743" s="249"/>
      <c r="U743" s="244"/>
      <c r="V743" s="244"/>
      <c r="W743" s="244"/>
      <c r="X743" s="244"/>
      <c r="Y743" s="244"/>
      <c r="Z743" s="244"/>
      <c r="AA743" s="250"/>
      <c r="AT743" s="251" t="s">
        <v>280</v>
      </c>
      <c r="AU743" s="251" t="s">
        <v>277</v>
      </c>
      <c r="AV743" s="11" t="s">
        <v>126</v>
      </c>
      <c r="AW743" s="11" t="s">
        <v>6</v>
      </c>
      <c r="AX743" s="11" t="s">
        <v>77</v>
      </c>
      <c r="AY743" s="251" t="s">
        <v>272</v>
      </c>
    </row>
    <row r="744" s="10" customFormat="1" ht="16.5" customHeight="1">
      <c r="B744" s="234"/>
      <c r="C744" s="235"/>
      <c r="D744" s="235"/>
      <c r="E744" s="236" t="s">
        <v>22</v>
      </c>
      <c r="F744" s="252" t="s">
        <v>663</v>
      </c>
      <c r="G744" s="235"/>
      <c r="H744" s="235"/>
      <c r="I744" s="235"/>
      <c r="J744" s="235"/>
      <c r="K744" s="236" t="s">
        <v>22</v>
      </c>
      <c r="L744" s="235"/>
      <c r="M744" s="235"/>
      <c r="N744" s="235"/>
      <c r="O744" s="235"/>
      <c r="P744" s="235"/>
      <c r="Q744" s="235"/>
      <c r="R744" s="239"/>
      <c r="T744" s="240"/>
      <c r="U744" s="235"/>
      <c r="V744" s="235"/>
      <c r="W744" s="235"/>
      <c r="X744" s="235"/>
      <c r="Y744" s="235"/>
      <c r="Z744" s="235"/>
      <c r="AA744" s="241"/>
      <c r="AT744" s="242" t="s">
        <v>280</v>
      </c>
      <c r="AU744" s="242" t="s">
        <v>277</v>
      </c>
      <c r="AV744" s="10" t="s">
        <v>85</v>
      </c>
      <c r="AW744" s="10" t="s">
        <v>35</v>
      </c>
      <c r="AX744" s="10" t="s">
        <v>77</v>
      </c>
      <c r="AY744" s="242" t="s">
        <v>272</v>
      </c>
    </row>
    <row r="745" s="11" customFormat="1" ht="16.5" customHeight="1">
      <c r="B745" s="243"/>
      <c r="C745" s="244"/>
      <c r="D745" s="244"/>
      <c r="E745" s="245" t="s">
        <v>22</v>
      </c>
      <c r="F745" s="246" t="s">
        <v>176</v>
      </c>
      <c r="G745" s="244"/>
      <c r="H745" s="244"/>
      <c r="I745" s="244"/>
      <c r="J745" s="244"/>
      <c r="K745" s="247">
        <v>0.32000000000000001</v>
      </c>
      <c r="L745" s="244"/>
      <c r="M745" s="244"/>
      <c r="N745" s="244"/>
      <c r="O745" s="244"/>
      <c r="P745" s="244"/>
      <c r="Q745" s="244"/>
      <c r="R745" s="248"/>
      <c r="T745" s="249"/>
      <c r="U745" s="244"/>
      <c r="V745" s="244"/>
      <c r="W745" s="244"/>
      <c r="X745" s="244"/>
      <c r="Y745" s="244"/>
      <c r="Z745" s="244"/>
      <c r="AA745" s="250"/>
      <c r="AT745" s="251" t="s">
        <v>280</v>
      </c>
      <c r="AU745" s="251" t="s">
        <v>277</v>
      </c>
      <c r="AV745" s="11" t="s">
        <v>126</v>
      </c>
      <c r="AW745" s="11" t="s">
        <v>35</v>
      </c>
      <c r="AX745" s="11" t="s">
        <v>77</v>
      </c>
      <c r="AY745" s="251" t="s">
        <v>272</v>
      </c>
    </row>
    <row r="746" s="12" customFormat="1" ht="16.5" customHeight="1">
      <c r="B746" s="253"/>
      <c r="C746" s="254"/>
      <c r="D746" s="254"/>
      <c r="E746" s="255" t="s">
        <v>22</v>
      </c>
      <c r="F746" s="256" t="s">
        <v>284</v>
      </c>
      <c r="G746" s="254"/>
      <c r="H746" s="254"/>
      <c r="I746" s="254"/>
      <c r="J746" s="254"/>
      <c r="K746" s="257">
        <v>0.32000000000000001</v>
      </c>
      <c r="L746" s="254"/>
      <c r="M746" s="254"/>
      <c r="N746" s="254"/>
      <c r="O746" s="254"/>
      <c r="P746" s="254"/>
      <c r="Q746" s="254"/>
      <c r="R746" s="258"/>
      <c r="T746" s="259"/>
      <c r="U746" s="254"/>
      <c r="V746" s="254"/>
      <c r="W746" s="254"/>
      <c r="X746" s="254"/>
      <c r="Y746" s="254"/>
      <c r="Z746" s="254"/>
      <c r="AA746" s="260"/>
      <c r="AT746" s="261" t="s">
        <v>280</v>
      </c>
      <c r="AU746" s="261" t="s">
        <v>277</v>
      </c>
      <c r="AV746" s="12" t="s">
        <v>277</v>
      </c>
      <c r="AW746" s="12" t="s">
        <v>35</v>
      </c>
      <c r="AX746" s="12" t="s">
        <v>77</v>
      </c>
      <c r="AY746" s="261" t="s">
        <v>272</v>
      </c>
    </row>
    <row r="747" s="13" customFormat="1" ht="16.5" customHeight="1">
      <c r="B747" s="262"/>
      <c r="C747" s="263"/>
      <c r="D747" s="263"/>
      <c r="E747" s="264" t="s">
        <v>22</v>
      </c>
      <c r="F747" s="265" t="s">
        <v>285</v>
      </c>
      <c r="G747" s="263"/>
      <c r="H747" s="263"/>
      <c r="I747" s="263"/>
      <c r="J747" s="263"/>
      <c r="K747" s="266">
        <v>0.32000000000000001</v>
      </c>
      <c r="L747" s="263"/>
      <c r="M747" s="263"/>
      <c r="N747" s="263"/>
      <c r="O747" s="263"/>
      <c r="P747" s="263"/>
      <c r="Q747" s="263"/>
      <c r="R747" s="267"/>
      <c r="T747" s="268"/>
      <c r="U747" s="263"/>
      <c r="V747" s="263"/>
      <c r="W747" s="263"/>
      <c r="X747" s="263"/>
      <c r="Y747" s="263"/>
      <c r="Z747" s="263"/>
      <c r="AA747" s="269"/>
      <c r="AT747" s="270" t="s">
        <v>280</v>
      </c>
      <c r="AU747" s="270" t="s">
        <v>277</v>
      </c>
      <c r="AV747" s="13" t="s">
        <v>276</v>
      </c>
      <c r="AW747" s="13" t="s">
        <v>35</v>
      </c>
      <c r="AX747" s="13" t="s">
        <v>85</v>
      </c>
      <c r="AY747" s="270" t="s">
        <v>272</v>
      </c>
    </row>
    <row r="748" s="1" customFormat="1" ht="25.5" customHeight="1">
      <c r="B748" s="48"/>
      <c r="C748" s="223" t="s">
        <v>669</v>
      </c>
      <c r="D748" s="223" t="s">
        <v>273</v>
      </c>
      <c r="E748" s="224" t="s">
        <v>670</v>
      </c>
      <c r="F748" s="225" t="s">
        <v>671</v>
      </c>
      <c r="G748" s="225"/>
      <c r="H748" s="225"/>
      <c r="I748" s="225"/>
      <c r="J748" s="226" t="s">
        <v>321</v>
      </c>
      <c r="K748" s="227">
        <v>0.040000000000000001</v>
      </c>
      <c r="L748" s="228">
        <v>0</v>
      </c>
      <c r="M748" s="229"/>
      <c r="N748" s="230">
        <f>ROUND(L748*K748,2)</f>
        <v>0</v>
      </c>
      <c r="O748" s="230"/>
      <c r="P748" s="230"/>
      <c r="Q748" s="230"/>
      <c r="R748" s="50"/>
      <c r="T748" s="231" t="s">
        <v>22</v>
      </c>
      <c r="U748" s="58" t="s">
        <v>42</v>
      </c>
      <c r="V748" s="49"/>
      <c r="W748" s="232">
        <f>V748*K748</f>
        <v>0</v>
      </c>
      <c r="X748" s="232">
        <v>1.0530600000000001</v>
      </c>
      <c r="Y748" s="232">
        <f>X748*K748</f>
        <v>0.042122400000000004</v>
      </c>
      <c r="Z748" s="232">
        <v>0</v>
      </c>
      <c r="AA748" s="233">
        <f>Z748*K748</f>
        <v>0</v>
      </c>
      <c r="AR748" s="24" t="s">
        <v>276</v>
      </c>
      <c r="AT748" s="24" t="s">
        <v>273</v>
      </c>
      <c r="AU748" s="24" t="s">
        <v>277</v>
      </c>
      <c r="AY748" s="24" t="s">
        <v>272</v>
      </c>
      <c r="BE748" s="144">
        <f>IF(U748="základní",N748,0)</f>
        <v>0</v>
      </c>
      <c r="BF748" s="144">
        <f>IF(U748="snížená",N748,0)</f>
        <v>0</v>
      </c>
      <c r="BG748" s="144">
        <f>IF(U748="zákl. přenesená",N748,0)</f>
        <v>0</v>
      </c>
      <c r="BH748" s="144">
        <f>IF(U748="sníž. přenesená",N748,0)</f>
        <v>0</v>
      </c>
      <c r="BI748" s="144">
        <f>IF(U748="nulová",N748,0)</f>
        <v>0</v>
      </c>
      <c r="BJ748" s="24" t="s">
        <v>85</v>
      </c>
      <c r="BK748" s="144">
        <f>ROUND(L748*K748,2)</f>
        <v>0</v>
      </c>
      <c r="BL748" s="24" t="s">
        <v>276</v>
      </c>
      <c r="BM748" s="24" t="s">
        <v>672</v>
      </c>
    </row>
    <row r="749" s="10" customFormat="1" ht="16.5" customHeight="1">
      <c r="B749" s="234"/>
      <c r="C749" s="235"/>
      <c r="D749" s="235"/>
      <c r="E749" s="236" t="s">
        <v>22</v>
      </c>
      <c r="F749" s="237" t="s">
        <v>673</v>
      </c>
      <c r="G749" s="238"/>
      <c r="H749" s="238"/>
      <c r="I749" s="238"/>
      <c r="J749" s="235"/>
      <c r="K749" s="236" t="s">
        <v>22</v>
      </c>
      <c r="L749" s="235"/>
      <c r="M749" s="235"/>
      <c r="N749" s="235"/>
      <c r="O749" s="235"/>
      <c r="P749" s="235"/>
      <c r="Q749" s="235"/>
      <c r="R749" s="239"/>
      <c r="T749" s="240"/>
      <c r="U749" s="235"/>
      <c r="V749" s="235"/>
      <c r="W749" s="235"/>
      <c r="X749" s="235"/>
      <c r="Y749" s="235"/>
      <c r="Z749" s="235"/>
      <c r="AA749" s="241"/>
      <c r="AT749" s="242" t="s">
        <v>280</v>
      </c>
      <c r="AU749" s="242" t="s">
        <v>277</v>
      </c>
      <c r="AV749" s="10" t="s">
        <v>85</v>
      </c>
      <c r="AW749" s="10" t="s">
        <v>35</v>
      </c>
      <c r="AX749" s="10" t="s">
        <v>77</v>
      </c>
      <c r="AY749" s="242" t="s">
        <v>272</v>
      </c>
    </row>
    <row r="750" s="10" customFormat="1" ht="16.5" customHeight="1">
      <c r="B750" s="234"/>
      <c r="C750" s="235"/>
      <c r="D750" s="235"/>
      <c r="E750" s="236" t="s">
        <v>22</v>
      </c>
      <c r="F750" s="252" t="s">
        <v>481</v>
      </c>
      <c r="G750" s="235"/>
      <c r="H750" s="235"/>
      <c r="I750" s="235"/>
      <c r="J750" s="235"/>
      <c r="K750" s="236" t="s">
        <v>22</v>
      </c>
      <c r="L750" s="235"/>
      <c r="M750" s="235"/>
      <c r="N750" s="235"/>
      <c r="O750" s="235"/>
      <c r="P750" s="235"/>
      <c r="Q750" s="235"/>
      <c r="R750" s="239"/>
      <c r="T750" s="240"/>
      <c r="U750" s="235"/>
      <c r="V750" s="235"/>
      <c r="W750" s="235"/>
      <c r="X750" s="235"/>
      <c r="Y750" s="235"/>
      <c r="Z750" s="235"/>
      <c r="AA750" s="241"/>
      <c r="AT750" s="242" t="s">
        <v>280</v>
      </c>
      <c r="AU750" s="242" t="s">
        <v>277</v>
      </c>
      <c r="AV750" s="10" t="s">
        <v>85</v>
      </c>
      <c r="AW750" s="10" t="s">
        <v>35</v>
      </c>
      <c r="AX750" s="10" t="s">
        <v>77</v>
      </c>
      <c r="AY750" s="242" t="s">
        <v>272</v>
      </c>
    </row>
    <row r="751" s="11" customFormat="1" ht="16.5" customHeight="1">
      <c r="B751" s="243"/>
      <c r="C751" s="244"/>
      <c r="D751" s="244"/>
      <c r="E751" s="245" t="s">
        <v>22</v>
      </c>
      <c r="F751" s="246" t="s">
        <v>22</v>
      </c>
      <c r="G751" s="244"/>
      <c r="H751" s="244"/>
      <c r="I751" s="244"/>
      <c r="J751" s="244"/>
      <c r="K751" s="247">
        <v>0</v>
      </c>
      <c r="L751" s="244"/>
      <c r="M751" s="244"/>
      <c r="N751" s="244"/>
      <c r="O751" s="244"/>
      <c r="P751" s="244"/>
      <c r="Q751" s="244"/>
      <c r="R751" s="248"/>
      <c r="T751" s="249"/>
      <c r="U751" s="244"/>
      <c r="V751" s="244"/>
      <c r="W751" s="244"/>
      <c r="X751" s="244"/>
      <c r="Y751" s="244"/>
      <c r="Z751" s="244"/>
      <c r="AA751" s="250"/>
      <c r="AT751" s="251" t="s">
        <v>280</v>
      </c>
      <c r="AU751" s="251" t="s">
        <v>277</v>
      </c>
      <c r="AV751" s="11" t="s">
        <v>126</v>
      </c>
      <c r="AW751" s="11" t="s">
        <v>6</v>
      </c>
      <c r="AX751" s="11" t="s">
        <v>77</v>
      </c>
      <c r="AY751" s="251" t="s">
        <v>272</v>
      </c>
    </row>
    <row r="752" s="10" customFormat="1" ht="16.5" customHeight="1">
      <c r="B752" s="234"/>
      <c r="C752" s="235"/>
      <c r="D752" s="235"/>
      <c r="E752" s="236" t="s">
        <v>22</v>
      </c>
      <c r="F752" s="252" t="s">
        <v>281</v>
      </c>
      <c r="G752" s="235"/>
      <c r="H752" s="235"/>
      <c r="I752" s="235"/>
      <c r="J752" s="235"/>
      <c r="K752" s="236" t="s">
        <v>22</v>
      </c>
      <c r="L752" s="235"/>
      <c r="M752" s="235"/>
      <c r="N752" s="235"/>
      <c r="O752" s="235"/>
      <c r="P752" s="235"/>
      <c r="Q752" s="235"/>
      <c r="R752" s="239"/>
      <c r="T752" s="240"/>
      <c r="U752" s="235"/>
      <c r="V752" s="235"/>
      <c r="W752" s="235"/>
      <c r="X752" s="235"/>
      <c r="Y752" s="235"/>
      <c r="Z752" s="235"/>
      <c r="AA752" s="241"/>
      <c r="AT752" s="242" t="s">
        <v>280</v>
      </c>
      <c r="AU752" s="242" t="s">
        <v>277</v>
      </c>
      <c r="AV752" s="10" t="s">
        <v>85</v>
      </c>
      <c r="AW752" s="10" t="s">
        <v>35</v>
      </c>
      <c r="AX752" s="10" t="s">
        <v>77</v>
      </c>
      <c r="AY752" s="242" t="s">
        <v>272</v>
      </c>
    </row>
    <row r="753" s="10" customFormat="1" ht="16.5" customHeight="1">
      <c r="B753" s="234"/>
      <c r="C753" s="235"/>
      <c r="D753" s="235"/>
      <c r="E753" s="236" t="s">
        <v>22</v>
      </c>
      <c r="F753" s="252" t="s">
        <v>527</v>
      </c>
      <c r="G753" s="235"/>
      <c r="H753" s="235"/>
      <c r="I753" s="235"/>
      <c r="J753" s="235"/>
      <c r="K753" s="236" t="s">
        <v>22</v>
      </c>
      <c r="L753" s="235"/>
      <c r="M753" s="235"/>
      <c r="N753" s="235"/>
      <c r="O753" s="235"/>
      <c r="P753" s="235"/>
      <c r="Q753" s="235"/>
      <c r="R753" s="239"/>
      <c r="T753" s="240"/>
      <c r="U753" s="235"/>
      <c r="V753" s="235"/>
      <c r="W753" s="235"/>
      <c r="X753" s="235"/>
      <c r="Y753" s="235"/>
      <c r="Z753" s="235"/>
      <c r="AA753" s="241"/>
      <c r="AT753" s="242" t="s">
        <v>280</v>
      </c>
      <c r="AU753" s="242" t="s">
        <v>277</v>
      </c>
      <c r="AV753" s="10" t="s">
        <v>85</v>
      </c>
      <c r="AW753" s="10" t="s">
        <v>35</v>
      </c>
      <c r="AX753" s="10" t="s">
        <v>77</v>
      </c>
      <c r="AY753" s="242" t="s">
        <v>272</v>
      </c>
    </row>
    <row r="754" s="11" customFormat="1" ht="16.5" customHeight="1">
      <c r="B754" s="243"/>
      <c r="C754" s="244"/>
      <c r="D754" s="244"/>
      <c r="E754" s="245" t="s">
        <v>22</v>
      </c>
      <c r="F754" s="246" t="s">
        <v>482</v>
      </c>
      <c r="G754" s="244"/>
      <c r="H754" s="244"/>
      <c r="I754" s="244"/>
      <c r="J754" s="244"/>
      <c r="K754" s="247">
        <v>20</v>
      </c>
      <c r="L754" s="244"/>
      <c r="M754" s="244"/>
      <c r="N754" s="244"/>
      <c r="O754" s="244"/>
      <c r="P754" s="244"/>
      <c r="Q754" s="244"/>
      <c r="R754" s="248"/>
      <c r="T754" s="249"/>
      <c r="U754" s="244"/>
      <c r="V754" s="244"/>
      <c r="W754" s="244"/>
      <c r="X754" s="244"/>
      <c r="Y754" s="244"/>
      <c r="Z754" s="244"/>
      <c r="AA754" s="250"/>
      <c r="AT754" s="251" t="s">
        <v>280</v>
      </c>
      <c r="AU754" s="251" t="s">
        <v>277</v>
      </c>
      <c r="AV754" s="11" t="s">
        <v>126</v>
      </c>
      <c r="AW754" s="11" t="s">
        <v>35</v>
      </c>
      <c r="AX754" s="11" t="s">
        <v>77</v>
      </c>
      <c r="AY754" s="251" t="s">
        <v>272</v>
      </c>
    </row>
    <row r="755" s="12" customFormat="1" ht="16.5" customHeight="1">
      <c r="B755" s="253"/>
      <c r="C755" s="254"/>
      <c r="D755" s="254"/>
      <c r="E755" s="255" t="s">
        <v>22</v>
      </c>
      <c r="F755" s="256" t="s">
        <v>284</v>
      </c>
      <c r="G755" s="254"/>
      <c r="H755" s="254"/>
      <c r="I755" s="254"/>
      <c r="J755" s="254"/>
      <c r="K755" s="257">
        <v>20</v>
      </c>
      <c r="L755" s="254"/>
      <c r="M755" s="254"/>
      <c r="N755" s="254"/>
      <c r="O755" s="254"/>
      <c r="P755" s="254"/>
      <c r="Q755" s="254"/>
      <c r="R755" s="258"/>
      <c r="T755" s="259"/>
      <c r="U755" s="254"/>
      <c r="V755" s="254"/>
      <c r="W755" s="254"/>
      <c r="X755" s="254"/>
      <c r="Y755" s="254"/>
      <c r="Z755" s="254"/>
      <c r="AA755" s="260"/>
      <c r="AT755" s="261" t="s">
        <v>280</v>
      </c>
      <c r="AU755" s="261" t="s">
        <v>277</v>
      </c>
      <c r="AV755" s="12" t="s">
        <v>277</v>
      </c>
      <c r="AW755" s="12" t="s">
        <v>35</v>
      </c>
      <c r="AX755" s="12" t="s">
        <v>77</v>
      </c>
      <c r="AY755" s="261" t="s">
        <v>272</v>
      </c>
    </row>
    <row r="756" s="11" customFormat="1" ht="16.5" customHeight="1">
      <c r="B756" s="243"/>
      <c r="C756" s="244"/>
      <c r="D756" s="244"/>
      <c r="E756" s="245" t="s">
        <v>22</v>
      </c>
      <c r="F756" s="246" t="s">
        <v>22</v>
      </c>
      <c r="G756" s="244"/>
      <c r="H756" s="244"/>
      <c r="I756" s="244"/>
      <c r="J756" s="244"/>
      <c r="K756" s="247">
        <v>0</v>
      </c>
      <c r="L756" s="244"/>
      <c r="M756" s="244"/>
      <c r="N756" s="244"/>
      <c r="O756" s="244"/>
      <c r="P756" s="244"/>
      <c r="Q756" s="244"/>
      <c r="R756" s="248"/>
      <c r="T756" s="249"/>
      <c r="U756" s="244"/>
      <c r="V756" s="244"/>
      <c r="W756" s="244"/>
      <c r="X756" s="244"/>
      <c r="Y756" s="244"/>
      <c r="Z756" s="244"/>
      <c r="AA756" s="250"/>
      <c r="AT756" s="251" t="s">
        <v>280</v>
      </c>
      <c r="AU756" s="251" t="s">
        <v>277</v>
      </c>
      <c r="AV756" s="11" t="s">
        <v>126</v>
      </c>
      <c r="AW756" s="11" t="s">
        <v>6</v>
      </c>
      <c r="AX756" s="11" t="s">
        <v>77</v>
      </c>
      <c r="AY756" s="251" t="s">
        <v>272</v>
      </c>
    </row>
    <row r="757" s="10" customFormat="1" ht="16.5" customHeight="1">
      <c r="B757" s="234"/>
      <c r="C757" s="235"/>
      <c r="D757" s="235"/>
      <c r="E757" s="236" t="s">
        <v>22</v>
      </c>
      <c r="F757" s="252" t="s">
        <v>674</v>
      </c>
      <c r="G757" s="235"/>
      <c r="H757" s="235"/>
      <c r="I757" s="235"/>
      <c r="J757" s="235"/>
      <c r="K757" s="236" t="s">
        <v>22</v>
      </c>
      <c r="L757" s="235"/>
      <c r="M757" s="235"/>
      <c r="N757" s="235"/>
      <c r="O757" s="235"/>
      <c r="P757" s="235"/>
      <c r="Q757" s="235"/>
      <c r="R757" s="239"/>
      <c r="T757" s="240"/>
      <c r="U757" s="235"/>
      <c r="V757" s="235"/>
      <c r="W757" s="235"/>
      <c r="X757" s="235"/>
      <c r="Y757" s="235"/>
      <c r="Z757" s="235"/>
      <c r="AA757" s="241"/>
      <c r="AT757" s="242" t="s">
        <v>280</v>
      </c>
      <c r="AU757" s="242" t="s">
        <v>277</v>
      </c>
      <c r="AV757" s="10" t="s">
        <v>85</v>
      </c>
      <c r="AW757" s="10" t="s">
        <v>35</v>
      </c>
      <c r="AX757" s="10" t="s">
        <v>77</v>
      </c>
      <c r="AY757" s="242" t="s">
        <v>272</v>
      </c>
    </row>
    <row r="758" s="10" customFormat="1" ht="16.5" customHeight="1">
      <c r="B758" s="234"/>
      <c r="C758" s="235"/>
      <c r="D758" s="235"/>
      <c r="E758" s="236" t="s">
        <v>22</v>
      </c>
      <c r="F758" s="252" t="s">
        <v>481</v>
      </c>
      <c r="G758" s="235"/>
      <c r="H758" s="235"/>
      <c r="I758" s="235"/>
      <c r="J758" s="235"/>
      <c r="K758" s="236" t="s">
        <v>22</v>
      </c>
      <c r="L758" s="235"/>
      <c r="M758" s="235"/>
      <c r="N758" s="235"/>
      <c r="O758" s="235"/>
      <c r="P758" s="235"/>
      <c r="Q758" s="235"/>
      <c r="R758" s="239"/>
      <c r="T758" s="240"/>
      <c r="U758" s="235"/>
      <c r="V758" s="235"/>
      <c r="W758" s="235"/>
      <c r="X758" s="235"/>
      <c r="Y758" s="235"/>
      <c r="Z758" s="235"/>
      <c r="AA758" s="241"/>
      <c r="AT758" s="242" t="s">
        <v>280</v>
      </c>
      <c r="AU758" s="242" t="s">
        <v>277</v>
      </c>
      <c r="AV758" s="10" t="s">
        <v>85</v>
      </c>
      <c r="AW758" s="10" t="s">
        <v>35</v>
      </c>
      <c r="AX758" s="10" t="s">
        <v>77</v>
      </c>
      <c r="AY758" s="242" t="s">
        <v>272</v>
      </c>
    </row>
    <row r="759" s="11" customFormat="1" ht="16.5" customHeight="1">
      <c r="B759" s="243"/>
      <c r="C759" s="244"/>
      <c r="D759" s="244"/>
      <c r="E759" s="245" t="s">
        <v>22</v>
      </c>
      <c r="F759" s="246" t="s">
        <v>22</v>
      </c>
      <c r="G759" s="244"/>
      <c r="H759" s="244"/>
      <c r="I759" s="244"/>
      <c r="J759" s="244"/>
      <c r="K759" s="247">
        <v>0</v>
      </c>
      <c r="L759" s="244"/>
      <c r="M759" s="244"/>
      <c r="N759" s="244"/>
      <c r="O759" s="244"/>
      <c r="P759" s="244"/>
      <c r="Q759" s="244"/>
      <c r="R759" s="248"/>
      <c r="T759" s="249"/>
      <c r="U759" s="244"/>
      <c r="V759" s="244"/>
      <c r="W759" s="244"/>
      <c r="X759" s="244"/>
      <c r="Y759" s="244"/>
      <c r="Z759" s="244"/>
      <c r="AA759" s="250"/>
      <c r="AT759" s="251" t="s">
        <v>280</v>
      </c>
      <c r="AU759" s="251" t="s">
        <v>277</v>
      </c>
      <c r="AV759" s="11" t="s">
        <v>126</v>
      </c>
      <c r="AW759" s="11" t="s">
        <v>6</v>
      </c>
      <c r="AX759" s="11" t="s">
        <v>77</v>
      </c>
      <c r="AY759" s="251" t="s">
        <v>272</v>
      </c>
    </row>
    <row r="760" s="10" customFormat="1" ht="16.5" customHeight="1">
      <c r="B760" s="234"/>
      <c r="C760" s="235"/>
      <c r="D760" s="235"/>
      <c r="E760" s="236" t="s">
        <v>22</v>
      </c>
      <c r="F760" s="252" t="s">
        <v>281</v>
      </c>
      <c r="G760" s="235"/>
      <c r="H760" s="235"/>
      <c r="I760" s="235"/>
      <c r="J760" s="235"/>
      <c r="K760" s="236" t="s">
        <v>22</v>
      </c>
      <c r="L760" s="235"/>
      <c r="M760" s="235"/>
      <c r="N760" s="235"/>
      <c r="O760" s="235"/>
      <c r="P760" s="235"/>
      <c r="Q760" s="235"/>
      <c r="R760" s="239"/>
      <c r="T760" s="240"/>
      <c r="U760" s="235"/>
      <c r="V760" s="235"/>
      <c r="W760" s="235"/>
      <c r="X760" s="235"/>
      <c r="Y760" s="235"/>
      <c r="Z760" s="235"/>
      <c r="AA760" s="241"/>
      <c r="AT760" s="242" t="s">
        <v>280</v>
      </c>
      <c r="AU760" s="242" t="s">
        <v>277</v>
      </c>
      <c r="AV760" s="10" t="s">
        <v>85</v>
      </c>
      <c r="AW760" s="10" t="s">
        <v>35</v>
      </c>
      <c r="AX760" s="10" t="s">
        <v>77</v>
      </c>
      <c r="AY760" s="242" t="s">
        <v>272</v>
      </c>
    </row>
    <row r="761" s="10" customFormat="1" ht="16.5" customHeight="1">
      <c r="B761" s="234"/>
      <c r="C761" s="235"/>
      <c r="D761" s="235"/>
      <c r="E761" s="236" t="s">
        <v>22</v>
      </c>
      <c r="F761" s="252" t="s">
        <v>362</v>
      </c>
      <c r="G761" s="235"/>
      <c r="H761" s="235"/>
      <c r="I761" s="235"/>
      <c r="J761" s="235"/>
      <c r="K761" s="236" t="s">
        <v>22</v>
      </c>
      <c r="L761" s="235"/>
      <c r="M761" s="235"/>
      <c r="N761" s="235"/>
      <c r="O761" s="235"/>
      <c r="P761" s="235"/>
      <c r="Q761" s="235"/>
      <c r="R761" s="239"/>
      <c r="T761" s="240"/>
      <c r="U761" s="235"/>
      <c r="V761" s="235"/>
      <c r="W761" s="235"/>
      <c r="X761" s="235"/>
      <c r="Y761" s="235"/>
      <c r="Z761" s="235"/>
      <c r="AA761" s="241"/>
      <c r="AT761" s="242" t="s">
        <v>280</v>
      </c>
      <c r="AU761" s="242" t="s">
        <v>277</v>
      </c>
      <c r="AV761" s="10" t="s">
        <v>85</v>
      </c>
      <c r="AW761" s="10" t="s">
        <v>35</v>
      </c>
      <c r="AX761" s="10" t="s">
        <v>77</v>
      </c>
      <c r="AY761" s="242" t="s">
        <v>272</v>
      </c>
    </row>
    <row r="762" s="11" customFormat="1" ht="16.5" customHeight="1">
      <c r="B762" s="243"/>
      <c r="C762" s="244"/>
      <c r="D762" s="244"/>
      <c r="E762" s="245" t="s">
        <v>22</v>
      </c>
      <c r="F762" s="246" t="s">
        <v>482</v>
      </c>
      <c r="G762" s="244"/>
      <c r="H762" s="244"/>
      <c r="I762" s="244"/>
      <c r="J762" s="244"/>
      <c r="K762" s="247">
        <v>20</v>
      </c>
      <c r="L762" s="244"/>
      <c r="M762" s="244"/>
      <c r="N762" s="244"/>
      <c r="O762" s="244"/>
      <c r="P762" s="244"/>
      <c r="Q762" s="244"/>
      <c r="R762" s="248"/>
      <c r="T762" s="249"/>
      <c r="U762" s="244"/>
      <c r="V762" s="244"/>
      <c r="W762" s="244"/>
      <c r="X762" s="244"/>
      <c r="Y762" s="244"/>
      <c r="Z762" s="244"/>
      <c r="AA762" s="250"/>
      <c r="AT762" s="251" t="s">
        <v>280</v>
      </c>
      <c r="AU762" s="251" t="s">
        <v>277</v>
      </c>
      <c r="AV762" s="11" t="s">
        <v>126</v>
      </c>
      <c r="AW762" s="11" t="s">
        <v>35</v>
      </c>
      <c r="AX762" s="11" t="s">
        <v>77</v>
      </c>
      <c r="AY762" s="251" t="s">
        <v>272</v>
      </c>
    </row>
    <row r="763" s="12" customFormat="1" ht="16.5" customHeight="1">
      <c r="B763" s="253"/>
      <c r="C763" s="254"/>
      <c r="D763" s="254"/>
      <c r="E763" s="255" t="s">
        <v>22</v>
      </c>
      <c r="F763" s="256" t="s">
        <v>284</v>
      </c>
      <c r="G763" s="254"/>
      <c r="H763" s="254"/>
      <c r="I763" s="254"/>
      <c r="J763" s="254"/>
      <c r="K763" s="257">
        <v>20</v>
      </c>
      <c r="L763" s="254"/>
      <c r="M763" s="254"/>
      <c r="N763" s="254"/>
      <c r="O763" s="254"/>
      <c r="P763" s="254"/>
      <c r="Q763" s="254"/>
      <c r="R763" s="258"/>
      <c r="T763" s="259"/>
      <c r="U763" s="254"/>
      <c r="V763" s="254"/>
      <c r="W763" s="254"/>
      <c r="X763" s="254"/>
      <c r="Y763" s="254"/>
      <c r="Z763" s="254"/>
      <c r="AA763" s="260"/>
      <c r="AT763" s="261" t="s">
        <v>280</v>
      </c>
      <c r="AU763" s="261" t="s">
        <v>277</v>
      </c>
      <c r="AV763" s="12" t="s">
        <v>277</v>
      </c>
      <c r="AW763" s="12" t="s">
        <v>35</v>
      </c>
      <c r="AX763" s="12" t="s">
        <v>77</v>
      </c>
      <c r="AY763" s="261" t="s">
        <v>272</v>
      </c>
    </row>
    <row r="764" s="13" customFormat="1" ht="16.5" customHeight="1">
      <c r="B764" s="262"/>
      <c r="C764" s="263"/>
      <c r="D764" s="263"/>
      <c r="E764" s="264" t="s">
        <v>179</v>
      </c>
      <c r="F764" s="265" t="s">
        <v>285</v>
      </c>
      <c r="G764" s="263"/>
      <c r="H764" s="263"/>
      <c r="I764" s="263"/>
      <c r="J764" s="263"/>
      <c r="K764" s="266">
        <v>40</v>
      </c>
      <c r="L764" s="263"/>
      <c r="M764" s="263"/>
      <c r="N764" s="263"/>
      <c r="O764" s="263"/>
      <c r="P764" s="263"/>
      <c r="Q764" s="263"/>
      <c r="R764" s="267"/>
      <c r="T764" s="268"/>
      <c r="U764" s="263"/>
      <c r="V764" s="263"/>
      <c r="W764" s="263"/>
      <c r="X764" s="263"/>
      <c r="Y764" s="263"/>
      <c r="Z764" s="263"/>
      <c r="AA764" s="269"/>
      <c r="AT764" s="270" t="s">
        <v>280</v>
      </c>
      <c r="AU764" s="270" t="s">
        <v>277</v>
      </c>
      <c r="AV764" s="13" t="s">
        <v>276</v>
      </c>
      <c r="AW764" s="13" t="s">
        <v>35</v>
      </c>
      <c r="AX764" s="13" t="s">
        <v>77</v>
      </c>
      <c r="AY764" s="270" t="s">
        <v>272</v>
      </c>
    </row>
    <row r="765" s="11" customFormat="1" ht="16.5" customHeight="1">
      <c r="B765" s="243"/>
      <c r="C765" s="244"/>
      <c r="D765" s="244"/>
      <c r="E765" s="245" t="s">
        <v>22</v>
      </c>
      <c r="F765" s="246" t="s">
        <v>22</v>
      </c>
      <c r="G765" s="244"/>
      <c r="H765" s="244"/>
      <c r="I765" s="244"/>
      <c r="J765" s="244"/>
      <c r="K765" s="247">
        <v>0</v>
      </c>
      <c r="L765" s="244"/>
      <c r="M765" s="244"/>
      <c r="N765" s="244"/>
      <c r="O765" s="244"/>
      <c r="P765" s="244"/>
      <c r="Q765" s="244"/>
      <c r="R765" s="248"/>
      <c r="T765" s="249"/>
      <c r="U765" s="244"/>
      <c r="V765" s="244"/>
      <c r="W765" s="244"/>
      <c r="X765" s="244"/>
      <c r="Y765" s="244"/>
      <c r="Z765" s="244"/>
      <c r="AA765" s="250"/>
      <c r="AT765" s="251" t="s">
        <v>280</v>
      </c>
      <c r="AU765" s="251" t="s">
        <v>277</v>
      </c>
      <c r="AV765" s="11" t="s">
        <v>126</v>
      </c>
      <c r="AW765" s="11" t="s">
        <v>6</v>
      </c>
      <c r="AX765" s="11" t="s">
        <v>77</v>
      </c>
      <c r="AY765" s="251" t="s">
        <v>272</v>
      </c>
    </row>
    <row r="766" s="11" customFormat="1" ht="16.5" customHeight="1">
      <c r="B766" s="243"/>
      <c r="C766" s="244"/>
      <c r="D766" s="244"/>
      <c r="E766" s="245" t="s">
        <v>22</v>
      </c>
      <c r="F766" s="246" t="s">
        <v>675</v>
      </c>
      <c r="G766" s="244"/>
      <c r="H766" s="244"/>
      <c r="I766" s="244"/>
      <c r="J766" s="244"/>
      <c r="K766" s="247">
        <v>0.040000000000000001</v>
      </c>
      <c r="L766" s="244"/>
      <c r="M766" s="244"/>
      <c r="N766" s="244"/>
      <c r="O766" s="244"/>
      <c r="P766" s="244"/>
      <c r="Q766" s="244"/>
      <c r="R766" s="248"/>
      <c r="T766" s="249"/>
      <c r="U766" s="244"/>
      <c r="V766" s="244"/>
      <c r="W766" s="244"/>
      <c r="X766" s="244"/>
      <c r="Y766" s="244"/>
      <c r="Z766" s="244"/>
      <c r="AA766" s="250"/>
      <c r="AT766" s="251" t="s">
        <v>280</v>
      </c>
      <c r="AU766" s="251" t="s">
        <v>277</v>
      </c>
      <c r="AV766" s="11" t="s">
        <v>126</v>
      </c>
      <c r="AW766" s="11" t="s">
        <v>35</v>
      </c>
      <c r="AX766" s="11" t="s">
        <v>77</v>
      </c>
      <c r="AY766" s="251" t="s">
        <v>272</v>
      </c>
    </row>
    <row r="767" s="12" customFormat="1" ht="16.5" customHeight="1">
      <c r="B767" s="253"/>
      <c r="C767" s="254"/>
      <c r="D767" s="254"/>
      <c r="E767" s="255" t="s">
        <v>22</v>
      </c>
      <c r="F767" s="256" t="s">
        <v>284</v>
      </c>
      <c r="G767" s="254"/>
      <c r="H767" s="254"/>
      <c r="I767" s="254"/>
      <c r="J767" s="254"/>
      <c r="K767" s="257">
        <v>0.040000000000000001</v>
      </c>
      <c r="L767" s="254"/>
      <c r="M767" s="254"/>
      <c r="N767" s="254"/>
      <c r="O767" s="254"/>
      <c r="P767" s="254"/>
      <c r="Q767" s="254"/>
      <c r="R767" s="258"/>
      <c r="T767" s="259"/>
      <c r="U767" s="254"/>
      <c r="V767" s="254"/>
      <c r="W767" s="254"/>
      <c r="X767" s="254"/>
      <c r="Y767" s="254"/>
      <c r="Z767" s="254"/>
      <c r="AA767" s="260"/>
      <c r="AT767" s="261" t="s">
        <v>280</v>
      </c>
      <c r="AU767" s="261" t="s">
        <v>277</v>
      </c>
      <c r="AV767" s="12" t="s">
        <v>277</v>
      </c>
      <c r="AW767" s="12" t="s">
        <v>35</v>
      </c>
      <c r="AX767" s="12" t="s">
        <v>77</v>
      </c>
      <c r="AY767" s="261" t="s">
        <v>272</v>
      </c>
    </row>
    <row r="768" s="13" customFormat="1" ht="16.5" customHeight="1">
      <c r="B768" s="262"/>
      <c r="C768" s="263"/>
      <c r="D768" s="263"/>
      <c r="E768" s="264" t="s">
        <v>22</v>
      </c>
      <c r="F768" s="265" t="s">
        <v>285</v>
      </c>
      <c r="G768" s="263"/>
      <c r="H768" s="263"/>
      <c r="I768" s="263"/>
      <c r="J768" s="263"/>
      <c r="K768" s="266">
        <v>0.040000000000000001</v>
      </c>
      <c r="L768" s="263"/>
      <c r="M768" s="263"/>
      <c r="N768" s="263"/>
      <c r="O768" s="263"/>
      <c r="P768" s="263"/>
      <c r="Q768" s="263"/>
      <c r="R768" s="267"/>
      <c r="T768" s="268"/>
      <c r="U768" s="263"/>
      <c r="V768" s="263"/>
      <c r="W768" s="263"/>
      <c r="X768" s="263"/>
      <c r="Y768" s="263"/>
      <c r="Z768" s="263"/>
      <c r="AA768" s="269"/>
      <c r="AT768" s="270" t="s">
        <v>280</v>
      </c>
      <c r="AU768" s="270" t="s">
        <v>277</v>
      </c>
      <c r="AV768" s="13" t="s">
        <v>276</v>
      </c>
      <c r="AW768" s="13" t="s">
        <v>35</v>
      </c>
      <c r="AX768" s="13" t="s">
        <v>85</v>
      </c>
      <c r="AY768" s="270" t="s">
        <v>272</v>
      </c>
    </row>
    <row r="769" s="9" customFormat="1" ht="29.88" customHeight="1">
      <c r="B769" s="208"/>
      <c r="C769" s="209"/>
      <c r="D769" s="219" t="s">
        <v>230</v>
      </c>
      <c r="E769" s="219"/>
      <c r="F769" s="219"/>
      <c r="G769" s="219"/>
      <c r="H769" s="219"/>
      <c r="I769" s="219"/>
      <c r="J769" s="219"/>
      <c r="K769" s="219"/>
      <c r="L769" s="219"/>
      <c r="M769" s="219"/>
      <c r="N769" s="220">
        <f>BK769</f>
        <v>0</v>
      </c>
      <c r="O769" s="140"/>
      <c r="P769" s="140"/>
      <c r="Q769" s="140"/>
      <c r="R769" s="212"/>
      <c r="T769" s="213"/>
      <c r="U769" s="209"/>
      <c r="V769" s="209"/>
      <c r="W769" s="214">
        <f>W770</f>
        <v>0</v>
      </c>
      <c r="X769" s="209"/>
      <c r="Y769" s="214">
        <f>Y770</f>
        <v>0.071679999999999994</v>
      </c>
      <c r="Z769" s="209"/>
      <c r="AA769" s="215">
        <f>AA770</f>
        <v>0</v>
      </c>
      <c r="AR769" s="216" t="s">
        <v>85</v>
      </c>
      <c r="AT769" s="217" t="s">
        <v>76</v>
      </c>
      <c r="AU769" s="217" t="s">
        <v>85</v>
      </c>
      <c r="AY769" s="216" t="s">
        <v>272</v>
      </c>
      <c r="BK769" s="218">
        <f>BK770</f>
        <v>0</v>
      </c>
    </row>
    <row r="770" s="9" customFormat="1" ht="14.88" customHeight="1">
      <c r="B770" s="208"/>
      <c r="C770" s="209"/>
      <c r="D770" s="219" t="s">
        <v>231</v>
      </c>
      <c r="E770" s="219"/>
      <c r="F770" s="219"/>
      <c r="G770" s="219"/>
      <c r="H770" s="219"/>
      <c r="I770" s="219"/>
      <c r="J770" s="219"/>
      <c r="K770" s="219"/>
      <c r="L770" s="219"/>
      <c r="M770" s="219"/>
      <c r="N770" s="221">
        <f>BK770</f>
        <v>0</v>
      </c>
      <c r="O770" s="222"/>
      <c r="P770" s="222"/>
      <c r="Q770" s="222"/>
      <c r="R770" s="212"/>
      <c r="T770" s="213"/>
      <c r="U770" s="209"/>
      <c r="V770" s="209"/>
      <c r="W770" s="214">
        <f>SUM(W771:W774)</f>
        <v>0</v>
      </c>
      <c r="X770" s="209"/>
      <c r="Y770" s="214">
        <f>SUM(Y771:Y774)</f>
        <v>0.071679999999999994</v>
      </c>
      <c r="Z770" s="209"/>
      <c r="AA770" s="215">
        <f>SUM(AA771:AA774)</f>
        <v>0</v>
      </c>
      <c r="AR770" s="216" t="s">
        <v>85</v>
      </c>
      <c r="AT770" s="217" t="s">
        <v>76</v>
      </c>
      <c r="AU770" s="217" t="s">
        <v>126</v>
      </c>
      <c r="AY770" s="216" t="s">
        <v>272</v>
      </c>
      <c r="BK770" s="218">
        <f>SUM(BK771:BK774)</f>
        <v>0</v>
      </c>
    </row>
    <row r="771" s="1" customFormat="1" ht="38.25" customHeight="1">
      <c r="B771" s="48"/>
      <c r="C771" s="223" t="s">
        <v>676</v>
      </c>
      <c r="D771" s="223" t="s">
        <v>273</v>
      </c>
      <c r="E771" s="224" t="s">
        <v>677</v>
      </c>
      <c r="F771" s="225" t="s">
        <v>678</v>
      </c>
      <c r="G771" s="225"/>
      <c r="H771" s="225"/>
      <c r="I771" s="225"/>
      <c r="J771" s="226" t="s">
        <v>411</v>
      </c>
      <c r="K771" s="227">
        <v>1</v>
      </c>
      <c r="L771" s="228">
        <v>0</v>
      </c>
      <c r="M771" s="229"/>
      <c r="N771" s="230">
        <f>ROUND(L771*K771,2)</f>
        <v>0</v>
      </c>
      <c r="O771" s="230"/>
      <c r="P771" s="230"/>
      <c r="Q771" s="230"/>
      <c r="R771" s="50"/>
      <c r="T771" s="231" t="s">
        <v>22</v>
      </c>
      <c r="U771" s="58" t="s">
        <v>42</v>
      </c>
      <c r="V771" s="49"/>
      <c r="W771" s="232">
        <f>V771*K771</f>
        <v>0</v>
      </c>
      <c r="X771" s="232">
        <v>0.0046800000000000001</v>
      </c>
      <c r="Y771" s="232">
        <f>X771*K771</f>
        <v>0.0046800000000000001</v>
      </c>
      <c r="Z771" s="232">
        <v>0</v>
      </c>
      <c r="AA771" s="233">
        <f>Z771*K771</f>
        <v>0</v>
      </c>
      <c r="AR771" s="24" t="s">
        <v>276</v>
      </c>
      <c r="AT771" s="24" t="s">
        <v>273</v>
      </c>
      <c r="AU771" s="24" t="s">
        <v>277</v>
      </c>
      <c r="AY771" s="24" t="s">
        <v>272</v>
      </c>
      <c r="BE771" s="144">
        <f>IF(U771="základní",N771,0)</f>
        <v>0</v>
      </c>
      <c r="BF771" s="144">
        <f>IF(U771="snížená",N771,0)</f>
        <v>0</v>
      </c>
      <c r="BG771" s="144">
        <f>IF(U771="zákl. přenesená",N771,0)</f>
        <v>0</v>
      </c>
      <c r="BH771" s="144">
        <f>IF(U771="sníž. přenesená",N771,0)</f>
        <v>0</v>
      </c>
      <c r="BI771" s="144">
        <f>IF(U771="nulová",N771,0)</f>
        <v>0</v>
      </c>
      <c r="BJ771" s="24" t="s">
        <v>85</v>
      </c>
      <c r="BK771" s="144">
        <f>ROUND(L771*K771,2)</f>
        <v>0</v>
      </c>
      <c r="BL771" s="24" t="s">
        <v>276</v>
      </c>
      <c r="BM771" s="24" t="s">
        <v>679</v>
      </c>
    </row>
    <row r="772" s="1" customFormat="1" ht="25.5" customHeight="1">
      <c r="B772" s="48"/>
      <c r="C772" s="271" t="s">
        <v>680</v>
      </c>
      <c r="D772" s="271" t="s">
        <v>349</v>
      </c>
      <c r="E772" s="272" t="s">
        <v>681</v>
      </c>
      <c r="F772" s="273" t="s">
        <v>682</v>
      </c>
      <c r="G772" s="273"/>
      <c r="H772" s="273"/>
      <c r="I772" s="273"/>
      <c r="J772" s="274" t="s">
        <v>411</v>
      </c>
      <c r="K772" s="275">
        <v>1</v>
      </c>
      <c r="L772" s="276">
        <v>0</v>
      </c>
      <c r="M772" s="277"/>
      <c r="N772" s="278">
        <f>ROUND(L772*K772,2)</f>
        <v>0</v>
      </c>
      <c r="O772" s="230"/>
      <c r="P772" s="230"/>
      <c r="Q772" s="230"/>
      <c r="R772" s="50"/>
      <c r="T772" s="231" t="s">
        <v>22</v>
      </c>
      <c r="U772" s="58" t="s">
        <v>42</v>
      </c>
      <c r="V772" s="49"/>
      <c r="W772" s="232">
        <f>V772*K772</f>
        <v>0</v>
      </c>
      <c r="X772" s="232">
        <v>0.056000000000000001</v>
      </c>
      <c r="Y772" s="232">
        <f>X772*K772</f>
        <v>0.056000000000000001</v>
      </c>
      <c r="Z772" s="232">
        <v>0</v>
      </c>
      <c r="AA772" s="233">
        <f>Z772*K772</f>
        <v>0</v>
      </c>
      <c r="AR772" s="24" t="s">
        <v>153</v>
      </c>
      <c r="AT772" s="24" t="s">
        <v>349</v>
      </c>
      <c r="AU772" s="24" t="s">
        <v>277</v>
      </c>
      <c r="AY772" s="24" t="s">
        <v>272</v>
      </c>
      <c r="BE772" s="144">
        <f>IF(U772="základní",N772,0)</f>
        <v>0</v>
      </c>
      <c r="BF772" s="144">
        <f>IF(U772="snížená",N772,0)</f>
        <v>0</v>
      </c>
      <c r="BG772" s="144">
        <f>IF(U772="zákl. přenesená",N772,0)</f>
        <v>0</v>
      </c>
      <c r="BH772" s="144">
        <f>IF(U772="sníž. přenesená",N772,0)</f>
        <v>0</v>
      </c>
      <c r="BI772" s="144">
        <f>IF(U772="nulová",N772,0)</f>
        <v>0</v>
      </c>
      <c r="BJ772" s="24" t="s">
        <v>85</v>
      </c>
      <c r="BK772" s="144">
        <f>ROUND(L772*K772,2)</f>
        <v>0</v>
      </c>
      <c r="BL772" s="24" t="s">
        <v>276</v>
      </c>
      <c r="BM772" s="24" t="s">
        <v>683</v>
      </c>
    </row>
    <row r="773" s="1" customFormat="1" ht="16.5" customHeight="1">
      <c r="B773" s="48"/>
      <c r="C773" s="223" t="s">
        <v>684</v>
      </c>
      <c r="D773" s="223" t="s">
        <v>273</v>
      </c>
      <c r="E773" s="224" t="s">
        <v>685</v>
      </c>
      <c r="F773" s="225" t="s">
        <v>686</v>
      </c>
      <c r="G773" s="225"/>
      <c r="H773" s="225"/>
      <c r="I773" s="225"/>
      <c r="J773" s="226" t="s">
        <v>411</v>
      </c>
      <c r="K773" s="227">
        <v>1</v>
      </c>
      <c r="L773" s="228">
        <v>0</v>
      </c>
      <c r="M773" s="229"/>
      <c r="N773" s="230">
        <f>ROUND(L773*K773,2)</f>
        <v>0</v>
      </c>
      <c r="O773" s="230"/>
      <c r="P773" s="230"/>
      <c r="Q773" s="230"/>
      <c r="R773" s="50"/>
      <c r="T773" s="231" t="s">
        <v>22</v>
      </c>
      <c r="U773" s="58" t="s">
        <v>42</v>
      </c>
      <c r="V773" s="49"/>
      <c r="W773" s="232">
        <f>V773*K773</f>
        <v>0</v>
      </c>
      <c r="X773" s="232">
        <v>0</v>
      </c>
      <c r="Y773" s="232">
        <f>X773*K773</f>
        <v>0</v>
      </c>
      <c r="Z773" s="232">
        <v>0</v>
      </c>
      <c r="AA773" s="233">
        <f>Z773*K773</f>
        <v>0</v>
      </c>
      <c r="AR773" s="24" t="s">
        <v>276</v>
      </c>
      <c r="AT773" s="24" t="s">
        <v>273</v>
      </c>
      <c r="AU773" s="24" t="s">
        <v>277</v>
      </c>
      <c r="AY773" s="24" t="s">
        <v>272</v>
      </c>
      <c r="BE773" s="144">
        <f>IF(U773="základní",N773,0)</f>
        <v>0</v>
      </c>
      <c r="BF773" s="144">
        <f>IF(U773="snížená",N773,0)</f>
        <v>0</v>
      </c>
      <c r="BG773" s="144">
        <f>IF(U773="zákl. přenesená",N773,0)</f>
        <v>0</v>
      </c>
      <c r="BH773" s="144">
        <f>IF(U773="sníž. přenesená",N773,0)</f>
        <v>0</v>
      </c>
      <c r="BI773" s="144">
        <f>IF(U773="nulová",N773,0)</f>
        <v>0</v>
      </c>
      <c r="BJ773" s="24" t="s">
        <v>85</v>
      </c>
      <c r="BK773" s="144">
        <f>ROUND(L773*K773,2)</f>
        <v>0</v>
      </c>
      <c r="BL773" s="24" t="s">
        <v>276</v>
      </c>
      <c r="BM773" s="24" t="s">
        <v>687</v>
      </c>
    </row>
    <row r="774" s="1" customFormat="1" ht="16.5" customHeight="1">
      <c r="B774" s="48"/>
      <c r="C774" s="271" t="s">
        <v>688</v>
      </c>
      <c r="D774" s="271" t="s">
        <v>349</v>
      </c>
      <c r="E774" s="272" t="s">
        <v>689</v>
      </c>
      <c r="F774" s="273" t="s">
        <v>690</v>
      </c>
      <c r="G774" s="273"/>
      <c r="H774" s="273"/>
      <c r="I774" s="273"/>
      <c r="J774" s="274" t="s">
        <v>411</v>
      </c>
      <c r="K774" s="275">
        <v>1</v>
      </c>
      <c r="L774" s="276">
        <v>0</v>
      </c>
      <c r="M774" s="277"/>
      <c r="N774" s="278">
        <f>ROUND(L774*K774,2)</f>
        <v>0</v>
      </c>
      <c r="O774" s="230"/>
      <c r="P774" s="230"/>
      <c r="Q774" s="230"/>
      <c r="R774" s="50"/>
      <c r="T774" s="231" t="s">
        <v>22</v>
      </c>
      <c r="U774" s="58" t="s">
        <v>42</v>
      </c>
      <c r="V774" s="49"/>
      <c r="W774" s="232">
        <f>V774*K774</f>
        <v>0</v>
      </c>
      <c r="X774" s="232">
        <v>0.010999999999999999</v>
      </c>
      <c r="Y774" s="232">
        <f>X774*K774</f>
        <v>0.010999999999999999</v>
      </c>
      <c r="Z774" s="232">
        <v>0</v>
      </c>
      <c r="AA774" s="233">
        <f>Z774*K774</f>
        <v>0</v>
      </c>
      <c r="AR774" s="24" t="s">
        <v>153</v>
      </c>
      <c r="AT774" s="24" t="s">
        <v>349</v>
      </c>
      <c r="AU774" s="24" t="s">
        <v>277</v>
      </c>
      <c r="AY774" s="24" t="s">
        <v>272</v>
      </c>
      <c r="BE774" s="144">
        <f>IF(U774="základní",N774,0)</f>
        <v>0</v>
      </c>
      <c r="BF774" s="144">
        <f>IF(U774="snížená",N774,0)</f>
        <v>0</v>
      </c>
      <c r="BG774" s="144">
        <f>IF(U774="zákl. přenesená",N774,0)</f>
        <v>0</v>
      </c>
      <c r="BH774" s="144">
        <f>IF(U774="sníž. přenesená",N774,0)</f>
        <v>0</v>
      </c>
      <c r="BI774" s="144">
        <f>IF(U774="nulová",N774,0)</f>
        <v>0</v>
      </c>
      <c r="BJ774" s="24" t="s">
        <v>85</v>
      </c>
      <c r="BK774" s="144">
        <f>ROUND(L774*K774,2)</f>
        <v>0</v>
      </c>
      <c r="BL774" s="24" t="s">
        <v>276</v>
      </c>
      <c r="BM774" s="24" t="s">
        <v>691</v>
      </c>
    </row>
    <row r="775" s="9" customFormat="1" ht="29.88" customHeight="1">
      <c r="B775" s="208"/>
      <c r="C775" s="209"/>
      <c r="D775" s="219" t="s">
        <v>232</v>
      </c>
      <c r="E775" s="219"/>
      <c r="F775" s="219"/>
      <c r="G775" s="219"/>
      <c r="H775" s="219"/>
      <c r="I775" s="219"/>
      <c r="J775" s="219"/>
      <c r="K775" s="219"/>
      <c r="L775" s="219"/>
      <c r="M775" s="219"/>
      <c r="N775" s="279">
        <f>BK775</f>
        <v>0</v>
      </c>
      <c r="O775" s="280"/>
      <c r="P775" s="280"/>
      <c r="Q775" s="280"/>
      <c r="R775" s="212"/>
      <c r="T775" s="213"/>
      <c r="U775" s="209"/>
      <c r="V775" s="209"/>
      <c r="W775" s="214">
        <f>W776+W801</f>
        <v>0</v>
      </c>
      <c r="X775" s="209"/>
      <c r="Y775" s="214">
        <f>Y776+Y801</f>
        <v>2.2233039999999997</v>
      </c>
      <c r="Z775" s="209"/>
      <c r="AA775" s="215">
        <f>AA776+AA801</f>
        <v>0</v>
      </c>
      <c r="AR775" s="216" t="s">
        <v>85</v>
      </c>
      <c r="AT775" s="217" t="s">
        <v>76</v>
      </c>
      <c r="AU775" s="217" t="s">
        <v>85</v>
      </c>
      <c r="AY775" s="216" t="s">
        <v>272</v>
      </c>
      <c r="BK775" s="218">
        <f>BK776+BK801</f>
        <v>0</v>
      </c>
    </row>
    <row r="776" s="9" customFormat="1" ht="14.88" customHeight="1">
      <c r="B776" s="208"/>
      <c r="C776" s="209"/>
      <c r="D776" s="219" t="s">
        <v>233</v>
      </c>
      <c r="E776" s="219"/>
      <c r="F776" s="219"/>
      <c r="G776" s="219"/>
      <c r="H776" s="219"/>
      <c r="I776" s="219"/>
      <c r="J776" s="219"/>
      <c r="K776" s="219"/>
      <c r="L776" s="219"/>
      <c r="M776" s="219"/>
      <c r="N776" s="221">
        <f>BK776</f>
        <v>0</v>
      </c>
      <c r="O776" s="222"/>
      <c r="P776" s="222"/>
      <c r="Q776" s="222"/>
      <c r="R776" s="212"/>
      <c r="T776" s="213"/>
      <c r="U776" s="209"/>
      <c r="V776" s="209"/>
      <c r="W776" s="214">
        <f>SUM(W777:W800)</f>
        <v>0</v>
      </c>
      <c r="X776" s="209"/>
      <c r="Y776" s="214">
        <f>SUM(Y777:Y800)</f>
        <v>2.2233039999999997</v>
      </c>
      <c r="Z776" s="209"/>
      <c r="AA776" s="215">
        <f>SUM(AA777:AA800)</f>
        <v>0</v>
      </c>
      <c r="AR776" s="216" t="s">
        <v>85</v>
      </c>
      <c r="AT776" s="217" t="s">
        <v>76</v>
      </c>
      <c r="AU776" s="217" t="s">
        <v>126</v>
      </c>
      <c r="AY776" s="216" t="s">
        <v>272</v>
      </c>
      <c r="BK776" s="218">
        <f>SUM(BK777:BK800)</f>
        <v>0</v>
      </c>
    </row>
    <row r="777" s="1" customFormat="1" ht="63.75" customHeight="1">
      <c r="B777" s="48"/>
      <c r="C777" s="223" t="s">
        <v>692</v>
      </c>
      <c r="D777" s="223" t="s">
        <v>273</v>
      </c>
      <c r="E777" s="224" t="s">
        <v>693</v>
      </c>
      <c r="F777" s="225" t="s">
        <v>694</v>
      </c>
      <c r="G777" s="225"/>
      <c r="H777" s="225"/>
      <c r="I777" s="225"/>
      <c r="J777" s="226" t="s">
        <v>546</v>
      </c>
      <c r="K777" s="227">
        <v>11.6</v>
      </c>
      <c r="L777" s="228">
        <v>0</v>
      </c>
      <c r="M777" s="229"/>
      <c r="N777" s="230">
        <f>ROUND(L777*K777,2)</f>
        <v>0</v>
      </c>
      <c r="O777" s="230"/>
      <c r="P777" s="230"/>
      <c r="Q777" s="230"/>
      <c r="R777" s="50"/>
      <c r="T777" s="231" t="s">
        <v>22</v>
      </c>
      <c r="U777" s="58" t="s">
        <v>42</v>
      </c>
      <c r="V777" s="49"/>
      <c r="W777" s="232">
        <f>V777*K777</f>
        <v>0</v>
      </c>
      <c r="X777" s="232">
        <v>0.1295</v>
      </c>
      <c r="Y777" s="232">
        <f>X777*K777</f>
        <v>1.5022</v>
      </c>
      <c r="Z777" s="232">
        <v>0</v>
      </c>
      <c r="AA777" s="233">
        <f>Z777*K777</f>
        <v>0</v>
      </c>
      <c r="AR777" s="24" t="s">
        <v>276</v>
      </c>
      <c r="AT777" s="24" t="s">
        <v>273</v>
      </c>
      <c r="AU777" s="24" t="s">
        <v>277</v>
      </c>
      <c r="AY777" s="24" t="s">
        <v>272</v>
      </c>
      <c r="BE777" s="144">
        <f>IF(U777="základní",N777,0)</f>
        <v>0</v>
      </c>
      <c r="BF777" s="144">
        <f>IF(U777="snížená",N777,0)</f>
        <v>0</v>
      </c>
      <c r="BG777" s="144">
        <f>IF(U777="zákl. přenesená",N777,0)</f>
        <v>0</v>
      </c>
      <c r="BH777" s="144">
        <f>IF(U777="sníž. přenesená",N777,0)</f>
        <v>0</v>
      </c>
      <c r="BI777" s="144">
        <f>IF(U777="nulová",N777,0)</f>
        <v>0</v>
      </c>
      <c r="BJ777" s="24" t="s">
        <v>85</v>
      </c>
      <c r="BK777" s="144">
        <f>ROUND(L777*K777,2)</f>
        <v>0</v>
      </c>
      <c r="BL777" s="24" t="s">
        <v>276</v>
      </c>
      <c r="BM777" s="24" t="s">
        <v>695</v>
      </c>
    </row>
    <row r="778" s="10" customFormat="1" ht="16.5" customHeight="1">
      <c r="B778" s="234"/>
      <c r="C778" s="235"/>
      <c r="D778" s="235"/>
      <c r="E778" s="236" t="s">
        <v>22</v>
      </c>
      <c r="F778" s="237" t="s">
        <v>696</v>
      </c>
      <c r="G778" s="238"/>
      <c r="H778" s="238"/>
      <c r="I778" s="238"/>
      <c r="J778" s="235"/>
      <c r="K778" s="236" t="s">
        <v>22</v>
      </c>
      <c r="L778" s="235"/>
      <c r="M778" s="235"/>
      <c r="N778" s="235"/>
      <c r="O778" s="235"/>
      <c r="P778" s="235"/>
      <c r="Q778" s="235"/>
      <c r="R778" s="239"/>
      <c r="T778" s="240"/>
      <c r="U778" s="235"/>
      <c r="V778" s="235"/>
      <c r="W778" s="235"/>
      <c r="X778" s="235"/>
      <c r="Y778" s="235"/>
      <c r="Z778" s="235"/>
      <c r="AA778" s="241"/>
      <c r="AT778" s="242" t="s">
        <v>280</v>
      </c>
      <c r="AU778" s="242" t="s">
        <v>277</v>
      </c>
      <c r="AV778" s="10" t="s">
        <v>85</v>
      </c>
      <c r="AW778" s="10" t="s">
        <v>35</v>
      </c>
      <c r="AX778" s="10" t="s">
        <v>77</v>
      </c>
      <c r="AY778" s="242" t="s">
        <v>272</v>
      </c>
    </row>
    <row r="779" s="11" customFormat="1" ht="16.5" customHeight="1">
      <c r="B779" s="243"/>
      <c r="C779" s="244"/>
      <c r="D779" s="244"/>
      <c r="E779" s="245" t="s">
        <v>22</v>
      </c>
      <c r="F779" s="246" t="s">
        <v>22</v>
      </c>
      <c r="G779" s="244"/>
      <c r="H779" s="244"/>
      <c r="I779" s="244"/>
      <c r="J779" s="244"/>
      <c r="K779" s="247">
        <v>0</v>
      </c>
      <c r="L779" s="244"/>
      <c r="M779" s="244"/>
      <c r="N779" s="244"/>
      <c r="O779" s="244"/>
      <c r="P779" s="244"/>
      <c r="Q779" s="244"/>
      <c r="R779" s="248"/>
      <c r="T779" s="249"/>
      <c r="U779" s="244"/>
      <c r="V779" s="244"/>
      <c r="W779" s="244"/>
      <c r="X779" s="244"/>
      <c r="Y779" s="244"/>
      <c r="Z779" s="244"/>
      <c r="AA779" s="250"/>
      <c r="AT779" s="251" t="s">
        <v>280</v>
      </c>
      <c r="AU779" s="251" t="s">
        <v>277</v>
      </c>
      <c r="AV779" s="11" t="s">
        <v>126</v>
      </c>
      <c r="AW779" s="11" t="s">
        <v>6</v>
      </c>
      <c r="AX779" s="11" t="s">
        <v>77</v>
      </c>
      <c r="AY779" s="251" t="s">
        <v>272</v>
      </c>
    </row>
    <row r="780" s="10" customFormat="1" ht="16.5" customHeight="1">
      <c r="B780" s="234"/>
      <c r="C780" s="235"/>
      <c r="D780" s="235"/>
      <c r="E780" s="236" t="s">
        <v>22</v>
      </c>
      <c r="F780" s="252" t="s">
        <v>281</v>
      </c>
      <c r="G780" s="235"/>
      <c r="H780" s="235"/>
      <c r="I780" s="235"/>
      <c r="J780" s="235"/>
      <c r="K780" s="236" t="s">
        <v>22</v>
      </c>
      <c r="L780" s="235"/>
      <c r="M780" s="235"/>
      <c r="N780" s="235"/>
      <c r="O780" s="235"/>
      <c r="P780" s="235"/>
      <c r="Q780" s="235"/>
      <c r="R780" s="239"/>
      <c r="T780" s="240"/>
      <c r="U780" s="235"/>
      <c r="V780" s="235"/>
      <c r="W780" s="235"/>
      <c r="X780" s="235"/>
      <c r="Y780" s="235"/>
      <c r="Z780" s="235"/>
      <c r="AA780" s="241"/>
      <c r="AT780" s="242" t="s">
        <v>280</v>
      </c>
      <c r="AU780" s="242" t="s">
        <v>277</v>
      </c>
      <c r="AV780" s="10" t="s">
        <v>85</v>
      </c>
      <c r="AW780" s="10" t="s">
        <v>35</v>
      </c>
      <c r="AX780" s="10" t="s">
        <v>77</v>
      </c>
      <c r="AY780" s="242" t="s">
        <v>272</v>
      </c>
    </row>
    <row r="781" s="10" customFormat="1" ht="16.5" customHeight="1">
      <c r="B781" s="234"/>
      <c r="C781" s="235"/>
      <c r="D781" s="235"/>
      <c r="E781" s="236" t="s">
        <v>22</v>
      </c>
      <c r="F781" s="252" t="s">
        <v>474</v>
      </c>
      <c r="G781" s="235"/>
      <c r="H781" s="235"/>
      <c r="I781" s="235"/>
      <c r="J781" s="235"/>
      <c r="K781" s="236" t="s">
        <v>22</v>
      </c>
      <c r="L781" s="235"/>
      <c r="M781" s="235"/>
      <c r="N781" s="235"/>
      <c r="O781" s="235"/>
      <c r="P781" s="235"/>
      <c r="Q781" s="235"/>
      <c r="R781" s="239"/>
      <c r="T781" s="240"/>
      <c r="U781" s="235"/>
      <c r="V781" s="235"/>
      <c r="W781" s="235"/>
      <c r="X781" s="235"/>
      <c r="Y781" s="235"/>
      <c r="Z781" s="235"/>
      <c r="AA781" s="241"/>
      <c r="AT781" s="242" t="s">
        <v>280</v>
      </c>
      <c r="AU781" s="242" t="s">
        <v>277</v>
      </c>
      <c r="AV781" s="10" t="s">
        <v>85</v>
      </c>
      <c r="AW781" s="10" t="s">
        <v>35</v>
      </c>
      <c r="AX781" s="10" t="s">
        <v>77</v>
      </c>
      <c r="AY781" s="242" t="s">
        <v>272</v>
      </c>
    </row>
    <row r="782" s="11" customFormat="1" ht="16.5" customHeight="1">
      <c r="B782" s="243"/>
      <c r="C782" s="244"/>
      <c r="D782" s="244"/>
      <c r="E782" s="245" t="s">
        <v>22</v>
      </c>
      <c r="F782" s="246" t="s">
        <v>697</v>
      </c>
      <c r="G782" s="244"/>
      <c r="H782" s="244"/>
      <c r="I782" s="244"/>
      <c r="J782" s="244"/>
      <c r="K782" s="247">
        <v>11.6</v>
      </c>
      <c r="L782" s="244"/>
      <c r="M782" s="244"/>
      <c r="N782" s="244"/>
      <c r="O782" s="244"/>
      <c r="P782" s="244"/>
      <c r="Q782" s="244"/>
      <c r="R782" s="248"/>
      <c r="T782" s="249"/>
      <c r="U782" s="244"/>
      <c r="V782" s="244"/>
      <c r="W782" s="244"/>
      <c r="X782" s="244"/>
      <c r="Y782" s="244"/>
      <c r="Z782" s="244"/>
      <c r="AA782" s="250"/>
      <c r="AT782" s="251" t="s">
        <v>280</v>
      </c>
      <c r="AU782" s="251" t="s">
        <v>277</v>
      </c>
      <c r="AV782" s="11" t="s">
        <v>126</v>
      </c>
      <c r="AW782" s="11" t="s">
        <v>35</v>
      </c>
      <c r="AX782" s="11" t="s">
        <v>77</v>
      </c>
      <c r="AY782" s="251" t="s">
        <v>272</v>
      </c>
    </row>
    <row r="783" s="12" customFormat="1" ht="16.5" customHeight="1">
      <c r="B783" s="253"/>
      <c r="C783" s="254"/>
      <c r="D783" s="254"/>
      <c r="E783" s="255" t="s">
        <v>22</v>
      </c>
      <c r="F783" s="256" t="s">
        <v>284</v>
      </c>
      <c r="G783" s="254"/>
      <c r="H783" s="254"/>
      <c r="I783" s="254"/>
      <c r="J783" s="254"/>
      <c r="K783" s="257">
        <v>11.6</v>
      </c>
      <c r="L783" s="254"/>
      <c r="M783" s="254"/>
      <c r="N783" s="254"/>
      <c r="O783" s="254"/>
      <c r="P783" s="254"/>
      <c r="Q783" s="254"/>
      <c r="R783" s="258"/>
      <c r="T783" s="259"/>
      <c r="U783" s="254"/>
      <c r="V783" s="254"/>
      <c r="W783" s="254"/>
      <c r="X783" s="254"/>
      <c r="Y783" s="254"/>
      <c r="Z783" s="254"/>
      <c r="AA783" s="260"/>
      <c r="AT783" s="261" t="s">
        <v>280</v>
      </c>
      <c r="AU783" s="261" t="s">
        <v>277</v>
      </c>
      <c r="AV783" s="12" t="s">
        <v>277</v>
      </c>
      <c r="AW783" s="12" t="s">
        <v>35</v>
      </c>
      <c r="AX783" s="12" t="s">
        <v>77</v>
      </c>
      <c r="AY783" s="261" t="s">
        <v>272</v>
      </c>
    </row>
    <row r="784" s="13" customFormat="1" ht="16.5" customHeight="1">
      <c r="B784" s="262"/>
      <c r="C784" s="263"/>
      <c r="D784" s="263"/>
      <c r="E784" s="264" t="s">
        <v>181</v>
      </c>
      <c r="F784" s="265" t="s">
        <v>285</v>
      </c>
      <c r="G784" s="263"/>
      <c r="H784" s="263"/>
      <c r="I784" s="263"/>
      <c r="J784" s="263"/>
      <c r="K784" s="266">
        <v>11.6</v>
      </c>
      <c r="L784" s="263"/>
      <c r="M784" s="263"/>
      <c r="N784" s="263"/>
      <c r="O784" s="263"/>
      <c r="P784" s="263"/>
      <c r="Q784" s="263"/>
      <c r="R784" s="267"/>
      <c r="T784" s="268"/>
      <c r="U784" s="263"/>
      <c r="V784" s="263"/>
      <c r="W784" s="263"/>
      <c r="X784" s="263"/>
      <c r="Y784" s="263"/>
      <c r="Z784" s="263"/>
      <c r="AA784" s="269"/>
      <c r="AT784" s="270" t="s">
        <v>280</v>
      </c>
      <c r="AU784" s="270" t="s">
        <v>277</v>
      </c>
      <c r="AV784" s="13" t="s">
        <v>276</v>
      </c>
      <c r="AW784" s="13" t="s">
        <v>35</v>
      </c>
      <c r="AX784" s="13" t="s">
        <v>85</v>
      </c>
      <c r="AY784" s="270" t="s">
        <v>272</v>
      </c>
    </row>
    <row r="785" s="1" customFormat="1" ht="16.5" customHeight="1">
      <c r="B785" s="48"/>
      <c r="C785" s="271" t="s">
        <v>698</v>
      </c>
      <c r="D785" s="271" t="s">
        <v>349</v>
      </c>
      <c r="E785" s="272" t="s">
        <v>699</v>
      </c>
      <c r="F785" s="273" t="s">
        <v>700</v>
      </c>
      <c r="G785" s="273"/>
      <c r="H785" s="273"/>
      <c r="I785" s="273"/>
      <c r="J785" s="274" t="s">
        <v>411</v>
      </c>
      <c r="K785" s="275">
        <v>12.18</v>
      </c>
      <c r="L785" s="276">
        <v>0</v>
      </c>
      <c r="M785" s="277"/>
      <c r="N785" s="278">
        <f>ROUND(L785*K785,2)</f>
        <v>0</v>
      </c>
      <c r="O785" s="230"/>
      <c r="P785" s="230"/>
      <c r="Q785" s="230"/>
      <c r="R785" s="50"/>
      <c r="T785" s="231" t="s">
        <v>22</v>
      </c>
      <c r="U785" s="58" t="s">
        <v>42</v>
      </c>
      <c r="V785" s="49"/>
      <c r="W785" s="232">
        <f>V785*K785</f>
        <v>0</v>
      </c>
      <c r="X785" s="232">
        <v>0.058000000000000003</v>
      </c>
      <c r="Y785" s="232">
        <f>X785*K785</f>
        <v>0.70644000000000007</v>
      </c>
      <c r="Z785" s="232">
        <v>0</v>
      </c>
      <c r="AA785" s="233">
        <f>Z785*K785</f>
        <v>0</v>
      </c>
      <c r="AR785" s="24" t="s">
        <v>153</v>
      </c>
      <c r="AT785" s="24" t="s">
        <v>349</v>
      </c>
      <c r="AU785" s="24" t="s">
        <v>277</v>
      </c>
      <c r="AY785" s="24" t="s">
        <v>272</v>
      </c>
      <c r="BE785" s="144">
        <f>IF(U785="základní",N785,0)</f>
        <v>0</v>
      </c>
      <c r="BF785" s="144">
        <f>IF(U785="snížená",N785,0)</f>
        <v>0</v>
      </c>
      <c r="BG785" s="144">
        <f>IF(U785="zákl. přenesená",N785,0)</f>
        <v>0</v>
      </c>
      <c r="BH785" s="144">
        <f>IF(U785="sníž. přenesená",N785,0)</f>
        <v>0</v>
      </c>
      <c r="BI785" s="144">
        <f>IF(U785="nulová",N785,0)</f>
        <v>0</v>
      </c>
      <c r="BJ785" s="24" t="s">
        <v>85</v>
      </c>
      <c r="BK785" s="144">
        <f>ROUND(L785*K785,2)</f>
        <v>0</v>
      </c>
      <c r="BL785" s="24" t="s">
        <v>276</v>
      </c>
      <c r="BM785" s="24" t="s">
        <v>701</v>
      </c>
    </row>
    <row r="786" s="10" customFormat="1" ht="16.5" customHeight="1">
      <c r="B786" s="234"/>
      <c r="C786" s="235"/>
      <c r="D786" s="235"/>
      <c r="E786" s="236" t="s">
        <v>22</v>
      </c>
      <c r="F786" s="237" t="s">
        <v>702</v>
      </c>
      <c r="G786" s="238"/>
      <c r="H786" s="238"/>
      <c r="I786" s="238"/>
      <c r="J786" s="235"/>
      <c r="K786" s="236" t="s">
        <v>22</v>
      </c>
      <c r="L786" s="235"/>
      <c r="M786" s="235"/>
      <c r="N786" s="235"/>
      <c r="O786" s="235"/>
      <c r="P786" s="235"/>
      <c r="Q786" s="235"/>
      <c r="R786" s="239"/>
      <c r="T786" s="240"/>
      <c r="U786" s="235"/>
      <c r="V786" s="235"/>
      <c r="W786" s="235"/>
      <c r="X786" s="235"/>
      <c r="Y786" s="235"/>
      <c r="Z786" s="235"/>
      <c r="AA786" s="241"/>
      <c r="AT786" s="242" t="s">
        <v>280</v>
      </c>
      <c r="AU786" s="242" t="s">
        <v>277</v>
      </c>
      <c r="AV786" s="10" t="s">
        <v>85</v>
      </c>
      <c r="AW786" s="10" t="s">
        <v>35</v>
      </c>
      <c r="AX786" s="10" t="s">
        <v>77</v>
      </c>
      <c r="AY786" s="242" t="s">
        <v>272</v>
      </c>
    </row>
    <row r="787" s="10" customFormat="1" ht="16.5" customHeight="1">
      <c r="B787" s="234"/>
      <c r="C787" s="235"/>
      <c r="D787" s="235"/>
      <c r="E787" s="236" t="s">
        <v>22</v>
      </c>
      <c r="F787" s="252" t="s">
        <v>561</v>
      </c>
      <c r="G787" s="235"/>
      <c r="H787" s="235"/>
      <c r="I787" s="235"/>
      <c r="J787" s="235"/>
      <c r="K787" s="236" t="s">
        <v>22</v>
      </c>
      <c r="L787" s="235"/>
      <c r="M787" s="235"/>
      <c r="N787" s="235"/>
      <c r="O787" s="235"/>
      <c r="P787" s="235"/>
      <c r="Q787" s="235"/>
      <c r="R787" s="239"/>
      <c r="T787" s="240"/>
      <c r="U787" s="235"/>
      <c r="V787" s="235"/>
      <c r="W787" s="235"/>
      <c r="X787" s="235"/>
      <c r="Y787" s="235"/>
      <c r="Z787" s="235"/>
      <c r="AA787" s="241"/>
      <c r="AT787" s="242" t="s">
        <v>280</v>
      </c>
      <c r="AU787" s="242" t="s">
        <v>277</v>
      </c>
      <c r="AV787" s="10" t="s">
        <v>85</v>
      </c>
      <c r="AW787" s="10" t="s">
        <v>35</v>
      </c>
      <c r="AX787" s="10" t="s">
        <v>77</v>
      </c>
      <c r="AY787" s="242" t="s">
        <v>272</v>
      </c>
    </row>
    <row r="788" s="11" customFormat="1" ht="16.5" customHeight="1">
      <c r="B788" s="243"/>
      <c r="C788" s="244"/>
      <c r="D788" s="244"/>
      <c r="E788" s="245" t="s">
        <v>22</v>
      </c>
      <c r="F788" s="246" t="s">
        <v>22</v>
      </c>
      <c r="G788" s="244"/>
      <c r="H788" s="244"/>
      <c r="I788" s="244"/>
      <c r="J788" s="244"/>
      <c r="K788" s="247">
        <v>0</v>
      </c>
      <c r="L788" s="244"/>
      <c r="M788" s="244"/>
      <c r="N788" s="244"/>
      <c r="O788" s="244"/>
      <c r="P788" s="244"/>
      <c r="Q788" s="244"/>
      <c r="R788" s="248"/>
      <c r="T788" s="249"/>
      <c r="U788" s="244"/>
      <c r="V788" s="244"/>
      <c r="W788" s="244"/>
      <c r="X788" s="244"/>
      <c r="Y788" s="244"/>
      <c r="Z788" s="244"/>
      <c r="AA788" s="250"/>
      <c r="AT788" s="251" t="s">
        <v>280</v>
      </c>
      <c r="AU788" s="251" t="s">
        <v>277</v>
      </c>
      <c r="AV788" s="11" t="s">
        <v>126</v>
      </c>
      <c r="AW788" s="11" t="s">
        <v>6</v>
      </c>
      <c r="AX788" s="11" t="s">
        <v>77</v>
      </c>
      <c r="AY788" s="251" t="s">
        <v>272</v>
      </c>
    </row>
    <row r="789" s="10" customFormat="1" ht="16.5" customHeight="1">
      <c r="B789" s="234"/>
      <c r="C789" s="235"/>
      <c r="D789" s="235"/>
      <c r="E789" s="236" t="s">
        <v>22</v>
      </c>
      <c r="F789" s="252" t="s">
        <v>696</v>
      </c>
      <c r="G789" s="235"/>
      <c r="H789" s="235"/>
      <c r="I789" s="235"/>
      <c r="J789" s="235"/>
      <c r="K789" s="236" t="s">
        <v>22</v>
      </c>
      <c r="L789" s="235"/>
      <c r="M789" s="235"/>
      <c r="N789" s="235"/>
      <c r="O789" s="235"/>
      <c r="P789" s="235"/>
      <c r="Q789" s="235"/>
      <c r="R789" s="239"/>
      <c r="T789" s="240"/>
      <c r="U789" s="235"/>
      <c r="V789" s="235"/>
      <c r="W789" s="235"/>
      <c r="X789" s="235"/>
      <c r="Y789" s="235"/>
      <c r="Z789" s="235"/>
      <c r="AA789" s="241"/>
      <c r="AT789" s="242" t="s">
        <v>280</v>
      </c>
      <c r="AU789" s="242" t="s">
        <v>277</v>
      </c>
      <c r="AV789" s="10" t="s">
        <v>85</v>
      </c>
      <c r="AW789" s="10" t="s">
        <v>35</v>
      </c>
      <c r="AX789" s="10" t="s">
        <v>77</v>
      </c>
      <c r="AY789" s="242" t="s">
        <v>272</v>
      </c>
    </row>
    <row r="790" s="11" customFormat="1" ht="16.5" customHeight="1">
      <c r="B790" s="243"/>
      <c r="C790" s="244"/>
      <c r="D790" s="244"/>
      <c r="E790" s="245" t="s">
        <v>22</v>
      </c>
      <c r="F790" s="246" t="s">
        <v>703</v>
      </c>
      <c r="G790" s="244"/>
      <c r="H790" s="244"/>
      <c r="I790" s="244"/>
      <c r="J790" s="244"/>
      <c r="K790" s="247">
        <v>12.18</v>
      </c>
      <c r="L790" s="244"/>
      <c r="M790" s="244"/>
      <c r="N790" s="244"/>
      <c r="O790" s="244"/>
      <c r="P790" s="244"/>
      <c r="Q790" s="244"/>
      <c r="R790" s="248"/>
      <c r="T790" s="249"/>
      <c r="U790" s="244"/>
      <c r="V790" s="244"/>
      <c r="W790" s="244"/>
      <c r="X790" s="244"/>
      <c r="Y790" s="244"/>
      <c r="Z790" s="244"/>
      <c r="AA790" s="250"/>
      <c r="AT790" s="251" t="s">
        <v>280</v>
      </c>
      <c r="AU790" s="251" t="s">
        <v>277</v>
      </c>
      <c r="AV790" s="11" t="s">
        <v>126</v>
      </c>
      <c r="AW790" s="11" t="s">
        <v>35</v>
      </c>
      <c r="AX790" s="11" t="s">
        <v>77</v>
      </c>
      <c r="AY790" s="251" t="s">
        <v>272</v>
      </c>
    </row>
    <row r="791" s="12" customFormat="1" ht="16.5" customHeight="1">
      <c r="B791" s="253"/>
      <c r="C791" s="254"/>
      <c r="D791" s="254"/>
      <c r="E791" s="255" t="s">
        <v>22</v>
      </c>
      <c r="F791" s="256" t="s">
        <v>284</v>
      </c>
      <c r="G791" s="254"/>
      <c r="H791" s="254"/>
      <c r="I791" s="254"/>
      <c r="J791" s="254"/>
      <c r="K791" s="257">
        <v>12.18</v>
      </c>
      <c r="L791" s="254"/>
      <c r="M791" s="254"/>
      <c r="N791" s="254"/>
      <c r="O791" s="254"/>
      <c r="P791" s="254"/>
      <c r="Q791" s="254"/>
      <c r="R791" s="258"/>
      <c r="T791" s="259"/>
      <c r="U791" s="254"/>
      <c r="V791" s="254"/>
      <c r="W791" s="254"/>
      <c r="X791" s="254"/>
      <c r="Y791" s="254"/>
      <c r="Z791" s="254"/>
      <c r="AA791" s="260"/>
      <c r="AT791" s="261" t="s">
        <v>280</v>
      </c>
      <c r="AU791" s="261" t="s">
        <v>277</v>
      </c>
      <c r="AV791" s="12" t="s">
        <v>277</v>
      </c>
      <c r="AW791" s="12" t="s">
        <v>35</v>
      </c>
      <c r="AX791" s="12" t="s">
        <v>77</v>
      </c>
      <c r="AY791" s="261" t="s">
        <v>272</v>
      </c>
    </row>
    <row r="792" s="13" customFormat="1" ht="16.5" customHeight="1">
      <c r="B792" s="262"/>
      <c r="C792" s="263"/>
      <c r="D792" s="263"/>
      <c r="E792" s="264" t="s">
        <v>22</v>
      </c>
      <c r="F792" s="265" t="s">
        <v>285</v>
      </c>
      <c r="G792" s="263"/>
      <c r="H792" s="263"/>
      <c r="I792" s="263"/>
      <c r="J792" s="263"/>
      <c r="K792" s="266">
        <v>12.18</v>
      </c>
      <c r="L792" s="263"/>
      <c r="M792" s="263"/>
      <c r="N792" s="263"/>
      <c r="O792" s="263"/>
      <c r="P792" s="263"/>
      <c r="Q792" s="263"/>
      <c r="R792" s="267"/>
      <c r="T792" s="268"/>
      <c r="U792" s="263"/>
      <c r="V792" s="263"/>
      <c r="W792" s="263"/>
      <c r="X792" s="263"/>
      <c r="Y792" s="263"/>
      <c r="Z792" s="263"/>
      <c r="AA792" s="269"/>
      <c r="AT792" s="270" t="s">
        <v>280</v>
      </c>
      <c r="AU792" s="270" t="s">
        <v>277</v>
      </c>
      <c r="AV792" s="13" t="s">
        <v>276</v>
      </c>
      <c r="AW792" s="13" t="s">
        <v>35</v>
      </c>
      <c r="AX792" s="13" t="s">
        <v>85</v>
      </c>
      <c r="AY792" s="270" t="s">
        <v>272</v>
      </c>
    </row>
    <row r="793" s="1" customFormat="1" ht="38.25" customHeight="1">
      <c r="B793" s="48"/>
      <c r="C793" s="223" t="s">
        <v>704</v>
      </c>
      <c r="D793" s="223" t="s">
        <v>273</v>
      </c>
      <c r="E793" s="224" t="s">
        <v>705</v>
      </c>
      <c r="F793" s="225" t="s">
        <v>706</v>
      </c>
      <c r="G793" s="225"/>
      <c r="H793" s="225"/>
      <c r="I793" s="225"/>
      <c r="J793" s="226" t="s">
        <v>334</v>
      </c>
      <c r="K793" s="227">
        <v>31.199999999999999</v>
      </c>
      <c r="L793" s="228">
        <v>0</v>
      </c>
      <c r="M793" s="229"/>
      <c r="N793" s="230">
        <f>ROUND(L793*K793,2)</f>
        <v>0</v>
      </c>
      <c r="O793" s="230"/>
      <c r="P793" s="230"/>
      <c r="Q793" s="230"/>
      <c r="R793" s="50"/>
      <c r="T793" s="231" t="s">
        <v>22</v>
      </c>
      <c r="U793" s="58" t="s">
        <v>42</v>
      </c>
      <c r="V793" s="49"/>
      <c r="W793" s="232">
        <f>V793*K793</f>
        <v>0</v>
      </c>
      <c r="X793" s="232">
        <v>0.00046999999999999999</v>
      </c>
      <c r="Y793" s="232">
        <f>X793*K793</f>
        <v>0.014664</v>
      </c>
      <c r="Z793" s="232">
        <v>0</v>
      </c>
      <c r="AA793" s="233">
        <f>Z793*K793</f>
        <v>0</v>
      </c>
      <c r="AR793" s="24" t="s">
        <v>276</v>
      </c>
      <c r="AT793" s="24" t="s">
        <v>273</v>
      </c>
      <c r="AU793" s="24" t="s">
        <v>277</v>
      </c>
      <c r="AY793" s="24" t="s">
        <v>272</v>
      </c>
      <c r="BE793" s="144">
        <f>IF(U793="základní",N793,0)</f>
        <v>0</v>
      </c>
      <c r="BF793" s="144">
        <f>IF(U793="snížená",N793,0)</f>
        <v>0</v>
      </c>
      <c r="BG793" s="144">
        <f>IF(U793="zákl. přenesená",N793,0)</f>
        <v>0</v>
      </c>
      <c r="BH793" s="144">
        <f>IF(U793="sníž. přenesená",N793,0)</f>
        <v>0</v>
      </c>
      <c r="BI793" s="144">
        <f>IF(U793="nulová",N793,0)</f>
        <v>0</v>
      </c>
      <c r="BJ793" s="24" t="s">
        <v>85</v>
      </c>
      <c r="BK793" s="144">
        <f>ROUND(L793*K793,2)</f>
        <v>0</v>
      </c>
      <c r="BL793" s="24" t="s">
        <v>276</v>
      </c>
      <c r="BM793" s="24" t="s">
        <v>707</v>
      </c>
    </row>
    <row r="794" s="10" customFormat="1" ht="16.5" customHeight="1">
      <c r="B794" s="234"/>
      <c r="C794" s="235"/>
      <c r="D794" s="235"/>
      <c r="E794" s="236" t="s">
        <v>22</v>
      </c>
      <c r="F794" s="237" t="s">
        <v>708</v>
      </c>
      <c r="G794" s="238"/>
      <c r="H794" s="238"/>
      <c r="I794" s="238"/>
      <c r="J794" s="235"/>
      <c r="K794" s="236" t="s">
        <v>22</v>
      </c>
      <c r="L794" s="235"/>
      <c r="M794" s="235"/>
      <c r="N794" s="235"/>
      <c r="O794" s="235"/>
      <c r="P794" s="235"/>
      <c r="Q794" s="235"/>
      <c r="R794" s="239"/>
      <c r="T794" s="240"/>
      <c r="U794" s="235"/>
      <c r="V794" s="235"/>
      <c r="W794" s="235"/>
      <c r="X794" s="235"/>
      <c r="Y794" s="235"/>
      <c r="Z794" s="235"/>
      <c r="AA794" s="241"/>
      <c r="AT794" s="242" t="s">
        <v>280</v>
      </c>
      <c r="AU794" s="242" t="s">
        <v>277</v>
      </c>
      <c r="AV794" s="10" t="s">
        <v>85</v>
      </c>
      <c r="AW794" s="10" t="s">
        <v>35</v>
      </c>
      <c r="AX794" s="10" t="s">
        <v>77</v>
      </c>
      <c r="AY794" s="242" t="s">
        <v>272</v>
      </c>
    </row>
    <row r="795" s="11" customFormat="1" ht="16.5" customHeight="1">
      <c r="B795" s="243"/>
      <c r="C795" s="244"/>
      <c r="D795" s="244"/>
      <c r="E795" s="245" t="s">
        <v>22</v>
      </c>
      <c r="F795" s="246" t="s">
        <v>22</v>
      </c>
      <c r="G795" s="244"/>
      <c r="H795" s="244"/>
      <c r="I795" s="244"/>
      <c r="J795" s="244"/>
      <c r="K795" s="247">
        <v>0</v>
      </c>
      <c r="L795" s="244"/>
      <c r="M795" s="244"/>
      <c r="N795" s="244"/>
      <c r="O795" s="244"/>
      <c r="P795" s="244"/>
      <c r="Q795" s="244"/>
      <c r="R795" s="248"/>
      <c r="T795" s="249"/>
      <c r="U795" s="244"/>
      <c r="V795" s="244"/>
      <c r="W795" s="244"/>
      <c r="X795" s="244"/>
      <c r="Y795" s="244"/>
      <c r="Z795" s="244"/>
      <c r="AA795" s="250"/>
      <c r="AT795" s="251" t="s">
        <v>280</v>
      </c>
      <c r="AU795" s="251" t="s">
        <v>277</v>
      </c>
      <c r="AV795" s="11" t="s">
        <v>126</v>
      </c>
      <c r="AW795" s="11" t="s">
        <v>6</v>
      </c>
      <c r="AX795" s="11" t="s">
        <v>77</v>
      </c>
      <c r="AY795" s="251" t="s">
        <v>272</v>
      </c>
    </row>
    <row r="796" s="10" customFormat="1" ht="16.5" customHeight="1">
      <c r="B796" s="234"/>
      <c r="C796" s="235"/>
      <c r="D796" s="235"/>
      <c r="E796" s="236" t="s">
        <v>22</v>
      </c>
      <c r="F796" s="252" t="s">
        <v>281</v>
      </c>
      <c r="G796" s="235"/>
      <c r="H796" s="235"/>
      <c r="I796" s="235"/>
      <c r="J796" s="235"/>
      <c r="K796" s="236" t="s">
        <v>22</v>
      </c>
      <c r="L796" s="235"/>
      <c r="M796" s="235"/>
      <c r="N796" s="235"/>
      <c r="O796" s="235"/>
      <c r="P796" s="235"/>
      <c r="Q796" s="235"/>
      <c r="R796" s="239"/>
      <c r="T796" s="240"/>
      <c r="U796" s="235"/>
      <c r="V796" s="235"/>
      <c r="W796" s="235"/>
      <c r="X796" s="235"/>
      <c r="Y796" s="235"/>
      <c r="Z796" s="235"/>
      <c r="AA796" s="241"/>
      <c r="AT796" s="242" t="s">
        <v>280</v>
      </c>
      <c r="AU796" s="242" t="s">
        <v>277</v>
      </c>
      <c r="AV796" s="10" t="s">
        <v>85</v>
      </c>
      <c r="AW796" s="10" t="s">
        <v>35</v>
      </c>
      <c r="AX796" s="10" t="s">
        <v>77</v>
      </c>
      <c r="AY796" s="242" t="s">
        <v>272</v>
      </c>
    </row>
    <row r="797" s="10" customFormat="1" ht="16.5" customHeight="1">
      <c r="B797" s="234"/>
      <c r="C797" s="235"/>
      <c r="D797" s="235"/>
      <c r="E797" s="236" t="s">
        <v>22</v>
      </c>
      <c r="F797" s="252" t="s">
        <v>362</v>
      </c>
      <c r="G797" s="235"/>
      <c r="H797" s="235"/>
      <c r="I797" s="235"/>
      <c r="J797" s="235"/>
      <c r="K797" s="236" t="s">
        <v>22</v>
      </c>
      <c r="L797" s="235"/>
      <c r="M797" s="235"/>
      <c r="N797" s="235"/>
      <c r="O797" s="235"/>
      <c r="P797" s="235"/>
      <c r="Q797" s="235"/>
      <c r="R797" s="239"/>
      <c r="T797" s="240"/>
      <c r="U797" s="235"/>
      <c r="V797" s="235"/>
      <c r="W797" s="235"/>
      <c r="X797" s="235"/>
      <c r="Y797" s="235"/>
      <c r="Z797" s="235"/>
      <c r="AA797" s="241"/>
      <c r="AT797" s="242" t="s">
        <v>280</v>
      </c>
      <c r="AU797" s="242" t="s">
        <v>277</v>
      </c>
      <c r="AV797" s="10" t="s">
        <v>85</v>
      </c>
      <c r="AW797" s="10" t="s">
        <v>35</v>
      </c>
      <c r="AX797" s="10" t="s">
        <v>77</v>
      </c>
      <c r="AY797" s="242" t="s">
        <v>272</v>
      </c>
    </row>
    <row r="798" s="11" customFormat="1" ht="16.5" customHeight="1">
      <c r="B798" s="243"/>
      <c r="C798" s="244"/>
      <c r="D798" s="244"/>
      <c r="E798" s="245" t="s">
        <v>22</v>
      </c>
      <c r="F798" s="246" t="s">
        <v>709</v>
      </c>
      <c r="G798" s="244"/>
      <c r="H798" s="244"/>
      <c r="I798" s="244"/>
      <c r="J798" s="244"/>
      <c r="K798" s="247">
        <v>31.199999999999999</v>
      </c>
      <c r="L798" s="244"/>
      <c r="M798" s="244"/>
      <c r="N798" s="244"/>
      <c r="O798" s="244"/>
      <c r="P798" s="244"/>
      <c r="Q798" s="244"/>
      <c r="R798" s="248"/>
      <c r="T798" s="249"/>
      <c r="U798" s="244"/>
      <c r="V798" s="244"/>
      <c r="W798" s="244"/>
      <c r="X798" s="244"/>
      <c r="Y798" s="244"/>
      <c r="Z798" s="244"/>
      <c r="AA798" s="250"/>
      <c r="AT798" s="251" t="s">
        <v>280</v>
      </c>
      <c r="AU798" s="251" t="s">
        <v>277</v>
      </c>
      <c r="AV798" s="11" t="s">
        <v>126</v>
      </c>
      <c r="AW798" s="11" t="s">
        <v>35</v>
      </c>
      <c r="AX798" s="11" t="s">
        <v>77</v>
      </c>
      <c r="AY798" s="251" t="s">
        <v>272</v>
      </c>
    </row>
    <row r="799" s="12" customFormat="1" ht="16.5" customHeight="1">
      <c r="B799" s="253"/>
      <c r="C799" s="254"/>
      <c r="D799" s="254"/>
      <c r="E799" s="255" t="s">
        <v>22</v>
      </c>
      <c r="F799" s="256" t="s">
        <v>284</v>
      </c>
      <c r="G799" s="254"/>
      <c r="H799" s="254"/>
      <c r="I799" s="254"/>
      <c r="J799" s="254"/>
      <c r="K799" s="257">
        <v>31.199999999999999</v>
      </c>
      <c r="L799" s="254"/>
      <c r="M799" s="254"/>
      <c r="N799" s="254"/>
      <c r="O799" s="254"/>
      <c r="P799" s="254"/>
      <c r="Q799" s="254"/>
      <c r="R799" s="258"/>
      <c r="T799" s="259"/>
      <c r="U799" s="254"/>
      <c r="V799" s="254"/>
      <c r="W799" s="254"/>
      <c r="X799" s="254"/>
      <c r="Y799" s="254"/>
      <c r="Z799" s="254"/>
      <c r="AA799" s="260"/>
      <c r="AT799" s="261" t="s">
        <v>280</v>
      </c>
      <c r="AU799" s="261" t="s">
        <v>277</v>
      </c>
      <c r="AV799" s="12" t="s">
        <v>277</v>
      </c>
      <c r="AW799" s="12" t="s">
        <v>35</v>
      </c>
      <c r="AX799" s="12" t="s">
        <v>77</v>
      </c>
      <c r="AY799" s="261" t="s">
        <v>272</v>
      </c>
    </row>
    <row r="800" s="13" customFormat="1" ht="16.5" customHeight="1">
      <c r="B800" s="262"/>
      <c r="C800" s="263"/>
      <c r="D800" s="263"/>
      <c r="E800" s="264" t="s">
        <v>22</v>
      </c>
      <c r="F800" s="265" t="s">
        <v>285</v>
      </c>
      <c r="G800" s="263"/>
      <c r="H800" s="263"/>
      <c r="I800" s="263"/>
      <c r="J800" s="263"/>
      <c r="K800" s="266">
        <v>31.199999999999999</v>
      </c>
      <c r="L800" s="263"/>
      <c r="M800" s="263"/>
      <c r="N800" s="263"/>
      <c r="O800" s="263"/>
      <c r="P800" s="263"/>
      <c r="Q800" s="263"/>
      <c r="R800" s="267"/>
      <c r="T800" s="268"/>
      <c r="U800" s="263"/>
      <c r="V800" s="263"/>
      <c r="W800" s="263"/>
      <c r="X800" s="263"/>
      <c r="Y800" s="263"/>
      <c r="Z800" s="263"/>
      <c r="AA800" s="269"/>
      <c r="AT800" s="270" t="s">
        <v>280</v>
      </c>
      <c r="AU800" s="270" t="s">
        <v>277</v>
      </c>
      <c r="AV800" s="13" t="s">
        <v>276</v>
      </c>
      <c r="AW800" s="13" t="s">
        <v>35</v>
      </c>
      <c r="AX800" s="13" t="s">
        <v>85</v>
      </c>
      <c r="AY800" s="270" t="s">
        <v>272</v>
      </c>
    </row>
    <row r="801" s="9" customFormat="1" ht="22.32" customHeight="1">
      <c r="B801" s="208"/>
      <c r="C801" s="209"/>
      <c r="D801" s="219" t="s">
        <v>234</v>
      </c>
      <c r="E801" s="219"/>
      <c r="F801" s="219"/>
      <c r="G801" s="219"/>
      <c r="H801" s="219"/>
      <c r="I801" s="219"/>
      <c r="J801" s="219"/>
      <c r="K801" s="219"/>
      <c r="L801" s="219"/>
      <c r="M801" s="219"/>
      <c r="N801" s="221">
        <f>BK801</f>
        <v>0</v>
      </c>
      <c r="O801" s="222"/>
      <c r="P801" s="222"/>
      <c r="Q801" s="222"/>
      <c r="R801" s="212"/>
      <c r="T801" s="213"/>
      <c r="U801" s="209"/>
      <c r="V801" s="209"/>
      <c r="W801" s="214">
        <f>SUM(W802:W809)</f>
        <v>0</v>
      </c>
      <c r="X801" s="209"/>
      <c r="Y801" s="214">
        <f>SUM(Y802:Y809)</f>
        <v>0</v>
      </c>
      <c r="Z801" s="209"/>
      <c r="AA801" s="215">
        <f>SUM(AA802:AA809)</f>
        <v>0</v>
      </c>
      <c r="AR801" s="216" t="s">
        <v>85</v>
      </c>
      <c r="AT801" s="217" t="s">
        <v>76</v>
      </c>
      <c r="AU801" s="217" t="s">
        <v>126</v>
      </c>
      <c r="AY801" s="216" t="s">
        <v>272</v>
      </c>
      <c r="BK801" s="218">
        <f>SUM(BK802:BK809)</f>
        <v>0</v>
      </c>
    </row>
    <row r="802" s="1" customFormat="1" ht="76.5" customHeight="1">
      <c r="B802" s="48"/>
      <c r="C802" s="223" t="s">
        <v>710</v>
      </c>
      <c r="D802" s="223" t="s">
        <v>273</v>
      </c>
      <c r="E802" s="224" t="s">
        <v>711</v>
      </c>
      <c r="F802" s="225" t="s">
        <v>712</v>
      </c>
      <c r="G802" s="225"/>
      <c r="H802" s="225"/>
      <c r="I802" s="225"/>
      <c r="J802" s="226" t="s">
        <v>334</v>
      </c>
      <c r="K802" s="227">
        <v>2.5</v>
      </c>
      <c r="L802" s="228">
        <v>0</v>
      </c>
      <c r="M802" s="229"/>
      <c r="N802" s="230">
        <f>ROUND(L802*K802,2)</f>
        <v>0</v>
      </c>
      <c r="O802" s="230"/>
      <c r="P802" s="230"/>
      <c r="Q802" s="230"/>
      <c r="R802" s="50"/>
      <c r="T802" s="231" t="s">
        <v>22</v>
      </c>
      <c r="U802" s="58" t="s">
        <v>42</v>
      </c>
      <c r="V802" s="49"/>
      <c r="W802" s="232">
        <f>V802*K802</f>
        <v>0</v>
      </c>
      <c r="X802" s="232">
        <v>0</v>
      </c>
      <c r="Y802" s="232">
        <f>X802*K802</f>
        <v>0</v>
      </c>
      <c r="Z802" s="232">
        <v>0</v>
      </c>
      <c r="AA802" s="233">
        <f>Z802*K802</f>
        <v>0</v>
      </c>
      <c r="AR802" s="24" t="s">
        <v>276</v>
      </c>
      <c r="AT802" s="24" t="s">
        <v>273</v>
      </c>
      <c r="AU802" s="24" t="s">
        <v>277</v>
      </c>
      <c r="AY802" s="24" t="s">
        <v>272</v>
      </c>
      <c r="BE802" s="144">
        <f>IF(U802="základní",N802,0)</f>
        <v>0</v>
      </c>
      <c r="BF802" s="144">
        <f>IF(U802="snížená",N802,0)</f>
        <v>0</v>
      </c>
      <c r="BG802" s="144">
        <f>IF(U802="zákl. přenesená",N802,0)</f>
        <v>0</v>
      </c>
      <c r="BH802" s="144">
        <f>IF(U802="sníž. přenesená",N802,0)</f>
        <v>0</v>
      </c>
      <c r="BI802" s="144">
        <f>IF(U802="nulová",N802,0)</f>
        <v>0</v>
      </c>
      <c r="BJ802" s="24" t="s">
        <v>85</v>
      </c>
      <c r="BK802" s="144">
        <f>ROUND(L802*K802,2)</f>
        <v>0</v>
      </c>
      <c r="BL802" s="24" t="s">
        <v>276</v>
      </c>
      <c r="BM802" s="24" t="s">
        <v>713</v>
      </c>
    </row>
    <row r="803" s="10" customFormat="1" ht="16.5" customHeight="1">
      <c r="B803" s="234"/>
      <c r="C803" s="235"/>
      <c r="D803" s="235"/>
      <c r="E803" s="236" t="s">
        <v>22</v>
      </c>
      <c r="F803" s="237" t="s">
        <v>714</v>
      </c>
      <c r="G803" s="238"/>
      <c r="H803" s="238"/>
      <c r="I803" s="238"/>
      <c r="J803" s="235"/>
      <c r="K803" s="236" t="s">
        <v>22</v>
      </c>
      <c r="L803" s="235"/>
      <c r="M803" s="235"/>
      <c r="N803" s="235"/>
      <c r="O803" s="235"/>
      <c r="P803" s="235"/>
      <c r="Q803" s="235"/>
      <c r="R803" s="239"/>
      <c r="T803" s="240"/>
      <c r="U803" s="235"/>
      <c r="V803" s="235"/>
      <c r="W803" s="235"/>
      <c r="X803" s="235"/>
      <c r="Y803" s="235"/>
      <c r="Z803" s="235"/>
      <c r="AA803" s="241"/>
      <c r="AT803" s="242" t="s">
        <v>280</v>
      </c>
      <c r="AU803" s="242" t="s">
        <v>277</v>
      </c>
      <c r="AV803" s="10" t="s">
        <v>85</v>
      </c>
      <c r="AW803" s="10" t="s">
        <v>35</v>
      </c>
      <c r="AX803" s="10" t="s">
        <v>77</v>
      </c>
      <c r="AY803" s="242" t="s">
        <v>272</v>
      </c>
    </row>
    <row r="804" s="11" customFormat="1" ht="16.5" customHeight="1">
      <c r="B804" s="243"/>
      <c r="C804" s="244"/>
      <c r="D804" s="244"/>
      <c r="E804" s="245" t="s">
        <v>22</v>
      </c>
      <c r="F804" s="246" t="s">
        <v>22</v>
      </c>
      <c r="G804" s="244"/>
      <c r="H804" s="244"/>
      <c r="I804" s="244"/>
      <c r="J804" s="244"/>
      <c r="K804" s="247">
        <v>0</v>
      </c>
      <c r="L804" s="244"/>
      <c r="M804" s="244"/>
      <c r="N804" s="244"/>
      <c r="O804" s="244"/>
      <c r="P804" s="244"/>
      <c r="Q804" s="244"/>
      <c r="R804" s="248"/>
      <c r="T804" s="249"/>
      <c r="U804" s="244"/>
      <c r="V804" s="244"/>
      <c r="W804" s="244"/>
      <c r="X804" s="244"/>
      <c r="Y804" s="244"/>
      <c r="Z804" s="244"/>
      <c r="AA804" s="250"/>
      <c r="AT804" s="251" t="s">
        <v>280</v>
      </c>
      <c r="AU804" s="251" t="s">
        <v>277</v>
      </c>
      <c r="AV804" s="11" t="s">
        <v>126</v>
      </c>
      <c r="AW804" s="11" t="s">
        <v>6</v>
      </c>
      <c r="AX804" s="11" t="s">
        <v>77</v>
      </c>
      <c r="AY804" s="251" t="s">
        <v>272</v>
      </c>
    </row>
    <row r="805" s="10" customFormat="1" ht="16.5" customHeight="1">
      <c r="B805" s="234"/>
      <c r="C805" s="235"/>
      <c r="D805" s="235"/>
      <c r="E805" s="236" t="s">
        <v>22</v>
      </c>
      <c r="F805" s="252" t="s">
        <v>281</v>
      </c>
      <c r="G805" s="235"/>
      <c r="H805" s="235"/>
      <c r="I805" s="235"/>
      <c r="J805" s="235"/>
      <c r="K805" s="236" t="s">
        <v>22</v>
      </c>
      <c r="L805" s="235"/>
      <c r="M805" s="235"/>
      <c r="N805" s="235"/>
      <c r="O805" s="235"/>
      <c r="P805" s="235"/>
      <c r="Q805" s="235"/>
      <c r="R805" s="239"/>
      <c r="T805" s="240"/>
      <c r="U805" s="235"/>
      <c r="V805" s="235"/>
      <c r="W805" s="235"/>
      <c r="X805" s="235"/>
      <c r="Y805" s="235"/>
      <c r="Z805" s="235"/>
      <c r="AA805" s="241"/>
      <c r="AT805" s="242" t="s">
        <v>280</v>
      </c>
      <c r="AU805" s="242" t="s">
        <v>277</v>
      </c>
      <c r="AV805" s="10" t="s">
        <v>85</v>
      </c>
      <c r="AW805" s="10" t="s">
        <v>35</v>
      </c>
      <c r="AX805" s="10" t="s">
        <v>77</v>
      </c>
      <c r="AY805" s="242" t="s">
        <v>272</v>
      </c>
    </row>
    <row r="806" s="10" customFormat="1" ht="16.5" customHeight="1">
      <c r="B806" s="234"/>
      <c r="C806" s="235"/>
      <c r="D806" s="235"/>
      <c r="E806" s="236" t="s">
        <v>22</v>
      </c>
      <c r="F806" s="252" t="s">
        <v>527</v>
      </c>
      <c r="G806" s="235"/>
      <c r="H806" s="235"/>
      <c r="I806" s="235"/>
      <c r="J806" s="235"/>
      <c r="K806" s="236" t="s">
        <v>22</v>
      </c>
      <c r="L806" s="235"/>
      <c r="M806" s="235"/>
      <c r="N806" s="235"/>
      <c r="O806" s="235"/>
      <c r="P806" s="235"/>
      <c r="Q806" s="235"/>
      <c r="R806" s="239"/>
      <c r="T806" s="240"/>
      <c r="U806" s="235"/>
      <c r="V806" s="235"/>
      <c r="W806" s="235"/>
      <c r="X806" s="235"/>
      <c r="Y806" s="235"/>
      <c r="Z806" s="235"/>
      <c r="AA806" s="241"/>
      <c r="AT806" s="242" t="s">
        <v>280</v>
      </c>
      <c r="AU806" s="242" t="s">
        <v>277</v>
      </c>
      <c r="AV806" s="10" t="s">
        <v>85</v>
      </c>
      <c r="AW806" s="10" t="s">
        <v>35</v>
      </c>
      <c r="AX806" s="10" t="s">
        <v>77</v>
      </c>
      <c r="AY806" s="242" t="s">
        <v>272</v>
      </c>
    </row>
    <row r="807" s="11" customFormat="1" ht="16.5" customHeight="1">
      <c r="B807" s="243"/>
      <c r="C807" s="244"/>
      <c r="D807" s="244"/>
      <c r="E807" s="245" t="s">
        <v>22</v>
      </c>
      <c r="F807" s="246" t="s">
        <v>542</v>
      </c>
      <c r="G807" s="244"/>
      <c r="H807" s="244"/>
      <c r="I807" s="244"/>
      <c r="J807" s="244"/>
      <c r="K807" s="247">
        <v>2.5</v>
      </c>
      <c r="L807" s="244"/>
      <c r="M807" s="244"/>
      <c r="N807" s="244"/>
      <c r="O807" s="244"/>
      <c r="P807" s="244"/>
      <c r="Q807" s="244"/>
      <c r="R807" s="248"/>
      <c r="T807" s="249"/>
      <c r="U807" s="244"/>
      <c r="V807" s="244"/>
      <c r="W807" s="244"/>
      <c r="X807" s="244"/>
      <c r="Y807" s="244"/>
      <c r="Z807" s="244"/>
      <c r="AA807" s="250"/>
      <c r="AT807" s="251" t="s">
        <v>280</v>
      </c>
      <c r="AU807" s="251" t="s">
        <v>277</v>
      </c>
      <c r="AV807" s="11" t="s">
        <v>126</v>
      </c>
      <c r="AW807" s="11" t="s">
        <v>35</v>
      </c>
      <c r="AX807" s="11" t="s">
        <v>77</v>
      </c>
      <c r="AY807" s="251" t="s">
        <v>272</v>
      </c>
    </row>
    <row r="808" s="12" customFormat="1" ht="16.5" customHeight="1">
      <c r="B808" s="253"/>
      <c r="C808" s="254"/>
      <c r="D808" s="254"/>
      <c r="E808" s="255" t="s">
        <v>22</v>
      </c>
      <c r="F808" s="256" t="s">
        <v>284</v>
      </c>
      <c r="G808" s="254"/>
      <c r="H808" s="254"/>
      <c r="I808" s="254"/>
      <c r="J808" s="254"/>
      <c r="K808" s="257">
        <v>2.5</v>
      </c>
      <c r="L808" s="254"/>
      <c r="M808" s="254"/>
      <c r="N808" s="254"/>
      <c r="O808" s="254"/>
      <c r="P808" s="254"/>
      <c r="Q808" s="254"/>
      <c r="R808" s="258"/>
      <c r="T808" s="259"/>
      <c r="U808" s="254"/>
      <c r="V808" s="254"/>
      <c r="W808" s="254"/>
      <c r="X808" s="254"/>
      <c r="Y808" s="254"/>
      <c r="Z808" s="254"/>
      <c r="AA808" s="260"/>
      <c r="AT808" s="261" t="s">
        <v>280</v>
      </c>
      <c r="AU808" s="261" t="s">
        <v>277</v>
      </c>
      <c r="AV808" s="12" t="s">
        <v>277</v>
      </c>
      <c r="AW808" s="12" t="s">
        <v>35</v>
      </c>
      <c r="AX808" s="12" t="s">
        <v>77</v>
      </c>
      <c r="AY808" s="261" t="s">
        <v>272</v>
      </c>
    </row>
    <row r="809" s="13" customFormat="1" ht="16.5" customHeight="1">
      <c r="B809" s="262"/>
      <c r="C809" s="263"/>
      <c r="D809" s="263"/>
      <c r="E809" s="264" t="s">
        <v>22</v>
      </c>
      <c r="F809" s="265" t="s">
        <v>285</v>
      </c>
      <c r="G809" s="263"/>
      <c r="H809" s="263"/>
      <c r="I809" s="263"/>
      <c r="J809" s="263"/>
      <c r="K809" s="266">
        <v>2.5</v>
      </c>
      <c r="L809" s="263"/>
      <c r="M809" s="263"/>
      <c r="N809" s="263"/>
      <c r="O809" s="263"/>
      <c r="P809" s="263"/>
      <c r="Q809" s="263"/>
      <c r="R809" s="267"/>
      <c r="T809" s="268"/>
      <c r="U809" s="263"/>
      <c r="V809" s="263"/>
      <c r="W809" s="263"/>
      <c r="X809" s="263"/>
      <c r="Y809" s="263"/>
      <c r="Z809" s="263"/>
      <c r="AA809" s="269"/>
      <c r="AT809" s="270" t="s">
        <v>280</v>
      </c>
      <c r="AU809" s="270" t="s">
        <v>277</v>
      </c>
      <c r="AV809" s="13" t="s">
        <v>276</v>
      </c>
      <c r="AW809" s="13" t="s">
        <v>35</v>
      </c>
      <c r="AX809" s="13" t="s">
        <v>85</v>
      </c>
      <c r="AY809" s="270" t="s">
        <v>272</v>
      </c>
    </row>
    <row r="810" s="9" customFormat="1" ht="29.88" customHeight="1">
      <c r="B810" s="208"/>
      <c r="C810" s="209"/>
      <c r="D810" s="219" t="s">
        <v>235</v>
      </c>
      <c r="E810" s="219"/>
      <c r="F810" s="219"/>
      <c r="G810" s="219"/>
      <c r="H810" s="219"/>
      <c r="I810" s="219"/>
      <c r="J810" s="219"/>
      <c r="K810" s="219"/>
      <c r="L810" s="219"/>
      <c r="M810" s="219"/>
      <c r="N810" s="221">
        <f>BK810</f>
        <v>0</v>
      </c>
      <c r="O810" s="222"/>
      <c r="P810" s="222"/>
      <c r="Q810" s="222"/>
      <c r="R810" s="212"/>
      <c r="T810" s="213"/>
      <c r="U810" s="209"/>
      <c r="V810" s="209"/>
      <c r="W810" s="214">
        <f>W811</f>
        <v>0</v>
      </c>
      <c r="X810" s="209"/>
      <c r="Y810" s="214">
        <f>Y811</f>
        <v>0</v>
      </c>
      <c r="Z810" s="209"/>
      <c r="AA810" s="215">
        <f>AA811</f>
        <v>0</v>
      </c>
      <c r="AR810" s="216" t="s">
        <v>85</v>
      </c>
      <c r="AT810" s="217" t="s">
        <v>76</v>
      </c>
      <c r="AU810" s="217" t="s">
        <v>85</v>
      </c>
      <c r="AY810" s="216" t="s">
        <v>272</v>
      </c>
      <c r="BK810" s="218">
        <f>BK811</f>
        <v>0</v>
      </c>
    </row>
    <row r="811" s="1" customFormat="1" ht="76.5" customHeight="1">
      <c r="B811" s="48"/>
      <c r="C811" s="223" t="s">
        <v>715</v>
      </c>
      <c r="D811" s="223" t="s">
        <v>273</v>
      </c>
      <c r="E811" s="224" t="s">
        <v>716</v>
      </c>
      <c r="F811" s="225" t="s">
        <v>717</v>
      </c>
      <c r="G811" s="225"/>
      <c r="H811" s="225"/>
      <c r="I811" s="225"/>
      <c r="J811" s="226" t="s">
        <v>321</v>
      </c>
      <c r="K811" s="227">
        <v>49.301000000000002</v>
      </c>
      <c r="L811" s="228">
        <v>0</v>
      </c>
      <c r="M811" s="229"/>
      <c r="N811" s="230">
        <f>ROUND(L811*K811,2)</f>
        <v>0</v>
      </c>
      <c r="O811" s="230"/>
      <c r="P811" s="230"/>
      <c r="Q811" s="230"/>
      <c r="R811" s="50"/>
      <c r="T811" s="231" t="s">
        <v>22</v>
      </c>
      <c r="U811" s="58" t="s">
        <v>42</v>
      </c>
      <c r="V811" s="49"/>
      <c r="W811" s="232">
        <f>V811*K811</f>
        <v>0</v>
      </c>
      <c r="X811" s="232">
        <v>0</v>
      </c>
      <c r="Y811" s="232">
        <f>X811*K811</f>
        <v>0</v>
      </c>
      <c r="Z811" s="232">
        <v>0</v>
      </c>
      <c r="AA811" s="233">
        <f>Z811*K811</f>
        <v>0</v>
      </c>
      <c r="AR811" s="24" t="s">
        <v>276</v>
      </c>
      <c r="AT811" s="24" t="s">
        <v>273</v>
      </c>
      <c r="AU811" s="24" t="s">
        <v>126</v>
      </c>
      <c r="AY811" s="24" t="s">
        <v>272</v>
      </c>
      <c r="BE811" s="144">
        <f>IF(U811="základní",N811,0)</f>
        <v>0</v>
      </c>
      <c r="BF811" s="144">
        <f>IF(U811="snížená",N811,0)</f>
        <v>0</v>
      </c>
      <c r="BG811" s="144">
        <f>IF(U811="zákl. přenesená",N811,0)</f>
        <v>0</v>
      </c>
      <c r="BH811" s="144">
        <f>IF(U811="sníž. přenesená",N811,0)</f>
        <v>0</v>
      </c>
      <c r="BI811" s="144">
        <f>IF(U811="nulová",N811,0)</f>
        <v>0</v>
      </c>
      <c r="BJ811" s="24" t="s">
        <v>85</v>
      </c>
      <c r="BK811" s="144">
        <f>ROUND(L811*K811,2)</f>
        <v>0</v>
      </c>
      <c r="BL811" s="24" t="s">
        <v>276</v>
      </c>
      <c r="BM811" s="24" t="s">
        <v>718</v>
      </c>
    </row>
    <row r="812" s="9" customFormat="1" ht="37.44001" customHeight="1">
      <c r="B812" s="208"/>
      <c r="C812" s="209"/>
      <c r="D812" s="210" t="s">
        <v>236</v>
      </c>
      <c r="E812" s="210"/>
      <c r="F812" s="210"/>
      <c r="G812" s="210"/>
      <c r="H812" s="210"/>
      <c r="I812" s="210"/>
      <c r="J812" s="210"/>
      <c r="K812" s="210"/>
      <c r="L812" s="210"/>
      <c r="M812" s="210"/>
      <c r="N812" s="281">
        <f>BK812</f>
        <v>0</v>
      </c>
      <c r="O812" s="282"/>
      <c r="P812" s="282"/>
      <c r="Q812" s="282"/>
      <c r="R812" s="212"/>
      <c r="T812" s="213"/>
      <c r="U812" s="209"/>
      <c r="V812" s="209"/>
      <c r="W812" s="214">
        <f>W813+W855+W939+W941+W994+W1004+W1015+W1033+W1035+W1074+W1076+W1097+W1113</f>
        <v>0</v>
      </c>
      <c r="X812" s="209"/>
      <c r="Y812" s="214">
        <f>Y813+Y855+Y939+Y941+Y994+Y1004+Y1015+Y1033+Y1035+Y1074+Y1076+Y1097+Y1113</f>
        <v>6.3706726500000004</v>
      </c>
      <c r="Z812" s="209"/>
      <c r="AA812" s="215">
        <f>AA813+AA855+AA939+AA941+AA994+AA1004+AA1015+AA1033+AA1035+AA1074+AA1076+AA1097+AA1113</f>
        <v>0</v>
      </c>
      <c r="AR812" s="216" t="s">
        <v>126</v>
      </c>
      <c r="AT812" s="217" t="s">
        <v>76</v>
      </c>
      <c r="AU812" s="217" t="s">
        <v>77</v>
      </c>
      <c r="AY812" s="216" t="s">
        <v>272</v>
      </c>
      <c r="BK812" s="218">
        <f>BK813+BK855+BK939+BK941+BK994+BK1004+BK1015+BK1033+BK1035+BK1074+BK1076+BK1097+BK1113</f>
        <v>0</v>
      </c>
    </row>
    <row r="813" s="9" customFormat="1" ht="19.92" customHeight="1">
      <c r="B813" s="208"/>
      <c r="C813" s="209"/>
      <c r="D813" s="219" t="s">
        <v>237</v>
      </c>
      <c r="E813" s="219"/>
      <c r="F813" s="219"/>
      <c r="G813" s="219"/>
      <c r="H813" s="219"/>
      <c r="I813" s="219"/>
      <c r="J813" s="219"/>
      <c r="K813" s="219"/>
      <c r="L813" s="219"/>
      <c r="M813" s="219"/>
      <c r="N813" s="221">
        <f>BK813</f>
        <v>0</v>
      </c>
      <c r="O813" s="222"/>
      <c r="P813" s="222"/>
      <c r="Q813" s="222"/>
      <c r="R813" s="212"/>
      <c r="T813" s="213"/>
      <c r="U813" s="209"/>
      <c r="V813" s="209"/>
      <c r="W813" s="214">
        <f>SUM(W814:W854)</f>
        <v>0</v>
      </c>
      <c r="X813" s="209"/>
      <c r="Y813" s="214">
        <f>SUM(Y814:Y854)</f>
        <v>0.15838019999999997</v>
      </c>
      <c r="Z813" s="209"/>
      <c r="AA813" s="215">
        <f>SUM(AA814:AA854)</f>
        <v>0</v>
      </c>
      <c r="AR813" s="216" t="s">
        <v>126</v>
      </c>
      <c r="AT813" s="217" t="s">
        <v>76</v>
      </c>
      <c r="AU813" s="217" t="s">
        <v>85</v>
      </c>
      <c r="AY813" s="216" t="s">
        <v>272</v>
      </c>
      <c r="BK813" s="218">
        <f>SUM(BK814:BK854)</f>
        <v>0</v>
      </c>
    </row>
    <row r="814" s="1" customFormat="1" ht="38.25" customHeight="1">
      <c r="B814" s="48"/>
      <c r="C814" s="223" t="s">
        <v>719</v>
      </c>
      <c r="D814" s="223" t="s">
        <v>273</v>
      </c>
      <c r="E814" s="224" t="s">
        <v>720</v>
      </c>
      <c r="F814" s="225" t="s">
        <v>721</v>
      </c>
      <c r="G814" s="225"/>
      <c r="H814" s="225"/>
      <c r="I814" s="225"/>
      <c r="J814" s="226" t="s">
        <v>334</v>
      </c>
      <c r="K814" s="227">
        <v>11.26</v>
      </c>
      <c r="L814" s="228">
        <v>0</v>
      </c>
      <c r="M814" s="229"/>
      <c r="N814" s="230">
        <f>ROUND(L814*K814,2)</f>
        <v>0</v>
      </c>
      <c r="O814" s="230"/>
      <c r="P814" s="230"/>
      <c r="Q814" s="230"/>
      <c r="R814" s="50"/>
      <c r="T814" s="231" t="s">
        <v>22</v>
      </c>
      <c r="U814" s="58" t="s">
        <v>42</v>
      </c>
      <c r="V814" s="49"/>
      <c r="W814" s="232">
        <f>V814*K814</f>
        <v>0</v>
      </c>
      <c r="X814" s="232">
        <v>0</v>
      </c>
      <c r="Y814" s="232">
        <f>X814*K814</f>
        <v>0</v>
      </c>
      <c r="Z814" s="232">
        <v>0</v>
      </c>
      <c r="AA814" s="233">
        <f>Z814*K814</f>
        <v>0</v>
      </c>
      <c r="AR814" s="24" t="s">
        <v>369</v>
      </c>
      <c r="AT814" s="24" t="s">
        <v>273</v>
      </c>
      <c r="AU814" s="24" t="s">
        <v>126</v>
      </c>
      <c r="AY814" s="24" t="s">
        <v>272</v>
      </c>
      <c r="BE814" s="144">
        <f>IF(U814="základní",N814,0)</f>
        <v>0</v>
      </c>
      <c r="BF814" s="144">
        <f>IF(U814="snížená",N814,0)</f>
        <v>0</v>
      </c>
      <c r="BG814" s="144">
        <f>IF(U814="zákl. přenesená",N814,0)</f>
        <v>0</v>
      </c>
      <c r="BH814" s="144">
        <f>IF(U814="sníž. přenesená",N814,0)</f>
        <v>0</v>
      </c>
      <c r="BI814" s="144">
        <f>IF(U814="nulová",N814,0)</f>
        <v>0</v>
      </c>
      <c r="BJ814" s="24" t="s">
        <v>85</v>
      </c>
      <c r="BK814" s="144">
        <f>ROUND(L814*K814,2)</f>
        <v>0</v>
      </c>
      <c r="BL814" s="24" t="s">
        <v>369</v>
      </c>
      <c r="BM814" s="24" t="s">
        <v>722</v>
      </c>
    </row>
    <row r="815" s="10" customFormat="1" ht="16.5" customHeight="1">
      <c r="B815" s="234"/>
      <c r="C815" s="235"/>
      <c r="D815" s="235"/>
      <c r="E815" s="236" t="s">
        <v>22</v>
      </c>
      <c r="F815" s="237" t="s">
        <v>723</v>
      </c>
      <c r="G815" s="238"/>
      <c r="H815" s="238"/>
      <c r="I815" s="238"/>
      <c r="J815" s="235"/>
      <c r="K815" s="236" t="s">
        <v>22</v>
      </c>
      <c r="L815" s="235"/>
      <c r="M815" s="235"/>
      <c r="N815" s="235"/>
      <c r="O815" s="235"/>
      <c r="P815" s="235"/>
      <c r="Q815" s="235"/>
      <c r="R815" s="239"/>
      <c r="T815" s="240"/>
      <c r="U815" s="235"/>
      <c r="V815" s="235"/>
      <c r="W815" s="235"/>
      <c r="X815" s="235"/>
      <c r="Y815" s="235"/>
      <c r="Z815" s="235"/>
      <c r="AA815" s="241"/>
      <c r="AT815" s="242" t="s">
        <v>280</v>
      </c>
      <c r="AU815" s="242" t="s">
        <v>126</v>
      </c>
      <c r="AV815" s="10" t="s">
        <v>85</v>
      </c>
      <c r="AW815" s="10" t="s">
        <v>35</v>
      </c>
      <c r="AX815" s="10" t="s">
        <v>77</v>
      </c>
      <c r="AY815" s="242" t="s">
        <v>272</v>
      </c>
    </row>
    <row r="816" s="11" customFormat="1" ht="16.5" customHeight="1">
      <c r="B816" s="243"/>
      <c r="C816" s="244"/>
      <c r="D816" s="244"/>
      <c r="E816" s="245" t="s">
        <v>22</v>
      </c>
      <c r="F816" s="246" t="s">
        <v>22</v>
      </c>
      <c r="G816" s="244"/>
      <c r="H816" s="244"/>
      <c r="I816" s="244"/>
      <c r="J816" s="244"/>
      <c r="K816" s="247">
        <v>0</v>
      </c>
      <c r="L816" s="244"/>
      <c r="M816" s="244"/>
      <c r="N816" s="244"/>
      <c r="O816" s="244"/>
      <c r="P816" s="244"/>
      <c r="Q816" s="244"/>
      <c r="R816" s="248"/>
      <c r="T816" s="249"/>
      <c r="U816" s="244"/>
      <c r="V816" s="244"/>
      <c r="W816" s="244"/>
      <c r="X816" s="244"/>
      <c r="Y816" s="244"/>
      <c r="Z816" s="244"/>
      <c r="AA816" s="250"/>
      <c r="AT816" s="251" t="s">
        <v>280</v>
      </c>
      <c r="AU816" s="251" t="s">
        <v>126</v>
      </c>
      <c r="AV816" s="11" t="s">
        <v>126</v>
      </c>
      <c r="AW816" s="11" t="s">
        <v>6</v>
      </c>
      <c r="AX816" s="11" t="s">
        <v>77</v>
      </c>
      <c r="AY816" s="251" t="s">
        <v>272</v>
      </c>
    </row>
    <row r="817" s="10" customFormat="1" ht="16.5" customHeight="1">
      <c r="B817" s="234"/>
      <c r="C817" s="235"/>
      <c r="D817" s="235"/>
      <c r="E817" s="236" t="s">
        <v>22</v>
      </c>
      <c r="F817" s="252" t="s">
        <v>281</v>
      </c>
      <c r="G817" s="235"/>
      <c r="H817" s="235"/>
      <c r="I817" s="235"/>
      <c r="J817" s="235"/>
      <c r="K817" s="236" t="s">
        <v>22</v>
      </c>
      <c r="L817" s="235"/>
      <c r="M817" s="235"/>
      <c r="N817" s="235"/>
      <c r="O817" s="235"/>
      <c r="P817" s="235"/>
      <c r="Q817" s="235"/>
      <c r="R817" s="239"/>
      <c r="T817" s="240"/>
      <c r="U817" s="235"/>
      <c r="V817" s="235"/>
      <c r="W817" s="235"/>
      <c r="X817" s="235"/>
      <c r="Y817" s="235"/>
      <c r="Z817" s="235"/>
      <c r="AA817" s="241"/>
      <c r="AT817" s="242" t="s">
        <v>280</v>
      </c>
      <c r="AU817" s="242" t="s">
        <v>126</v>
      </c>
      <c r="AV817" s="10" t="s">
        <v>85</v>
      </c>
      <c r="AW817" s="10" t="s">
        <v>35</v>
      </c>
      <c r="AX817" s="10" t="s">
        <v>77</v>
      </c>
      <c r="AY817" s="242" t="s">
        <v>272</v>
      </c>
    </row>
    <row r="818" s="10" customFormat="1" ht="16.5" customHeight="1">
      <c r="B818" s="234"/>
      <c r="C818" s="235"/>
      <c r="D818" s="235"/>
      <c r="E818" s="236" t="s">
        <v>22</v>
      </c>
      <c r="F818" s="252" t="s">
        <v>362</v>
      </c>
      <c r="G818" s="235"/>
      <c r="H818" s="235"/>
      <c r="I818" s="235"/>
      <c r="J818" s="235"/>
      <c r="K818" s="236" t="s">
        <v>22</v>
      </c>
      <c r="L818" s="235"/>
      <c r="M818" s="235"/>
      <c r="N818" s="235"/>
      <c r="O818" s="235"/>
      <c r="P818" s="235"/>
      <c r="Q818" s="235"/>
      <c r="R818" s="239"/>
      <c r="T818" s="240"/>
      <c r="U818" s="235"/>
      <c r="V818" s="235"/>
      <c r="W818" s="235"/>
      <c r="X818" s="235"/>
      <c r="Y818" s="235"/>
      <c r="Z818" s="235"/>
      <c r="AA818" s="241"/>
      <c r="AT818" s="242" t="s">
        <v>280</v>
      </c>
      <c r="AU818" s="242" t="s">
        <v>126</v>
      </c>
      <c r="AV818" s="10" t="s">
        <v>85</v>
      </c>
      <c r="AW818" s="10" t="s">
        <v>35</v>
      </c>
      <c r="AX818" s="10" t="s">
        <v>77</v>
      </c>
      <c r="AY818" s="242" t="s">
        <v>272</v>
      </c>
    </row>
    <row r="819" s="11" customFormat="1" ht="16.5" customHeight="1">
      <c r="B819" s="243"/>
      <c r="C819" s="244"/>
      <c r="D819" s="244"/>
      <c r="E819" s="245" t="s">
        <v>22</v>
      </c>
      <c r="F819" s="246" t="s">
        <v>724</v>
      </c>
      <c r="G819" s="244"/>
      <c r="H819" s="244"/>
      <c r="I819" s="244"/>
      <c r="J819" s="244"/>
      <c r="K819" s="247">
        <v>11.26</v>
      </c>
      <c r="L819" s="244"/>
      <c r="M819" s="244"/>
      <c r="N819" s="244"/>
      <c r="O819" s="244"/>
      <c r="P819" s="244"/>
      <c r="Q819" s="244"/>
      <c r="R819" s="248"/>
      <c r="T819" s="249"/>
      <c r="U819" s="244"/>
      <c r="V819" s="244"/>
      <c r="W819" s="244"/>
      <c r="X819" s="244"/>
      <c r="Y819" s="244"/>
      <c r="Z819" s="244"/>
      <c r="AA819" s="250"/>
      <c r="AT819" s="251" t="s">
        <v>280</v>
      </c>
      <c r="AU819" s="251" t="s">
        <v>126</v>
      </c>
      <c r="AV819" s="11" t="s">
        <v>126</v>
      </c>
      <c r="AW819" s="11" t="s">
        <v>35</v>
      </c>
      <c r="AX819" s="11" t="s">
        <v>77</v>
      </c>
      <c r="AY819" s="251" t="s">
        <v>272</v>
      </c>
    </row>
    <row r="820" s="12" customFormat="1" ht="16.5" customHeight="1">
      <c r="B820" s="253"/>
      <c r="C820" s="254"/>
      <c r="D820" s="254"/>
      <c r="E820" s="255" t="s">
        <v>22</v>
      </c>
      <c r="F820" s="256" t="s">
        <v>284</v>
      </c>
      <c r="G820" s="254"/>
      <c r="H820" s="254"/>
      <c r="I820" s="254"/>
      <c r="J820" s="254"/>
      <c r="K820" s="257">
        <v>11.26</v>
      </c>
      <c r="L820" s="254"/>
      <c r="M820" s="254"/>
      <c r="N820" s="254"/>
      <c r="O820" s="254"/>
      <c r="P820" s="254"/>
      <c r="Q820" s="254"/>
      <c r="R820" s="258"/>
      <c r="T820" s="259"/>
      <c r="U820" s="254"/>
      <c r="V820" s="254"/>
      <c r="W820" s="254"/>
      <c r="X820" s="254"/>
      <c r="Y820" s="254"/>
      <c r="Z820" s="254"/>
      <c r="AA820" s="260"/>
      <c r="AT820" s="261" t="s">
        <v>280</v>
      </c>
      <c r="AU820" s="261" t="s">
        <v>126</v>
      </c>
      <c r="AV820" s="12" t="s">
        <v>277</v>
      </c>
      <c r="AW820" s="12" t="s">
        <v>35</v>
      </c>
      <c r="AX820" s="12" t="s">
        <v>77</v>
      </c>
      <c r="AY820" s="261" t="s">
        <v>272</v>
      </c>
    </row>
    <row r="821" s="13" customFormat="1" ht="16.5" customHeight="1">
      <c r="B821" s="262"/>
      <c r="C821" s="263"/>
      <c r="D821" s="263"/>
      <c r="E821" s="264" t="s">
        <v>183</v>
      </c>
      <c r="F821" s="265" t="s">
        <v>285</v>
      </c>
      <c r="G821" s="263"/>
      <c r="H821" s="263"/>
      <c r="I821" s="263"/>
      <c r="J821" s="263"/>
      <c r="K821" s="266">
        <v>11.26</v>
      </c>
      <c r="L821" s="263"/>
      <c r="M821" s="263"/>
      <c r="N821" s="263"/>
      <c r="O821" s="263"/>
      <c r="P821" s="263"/>
      <c r="Q821" s="263"/>
      <c r="R821" s="267"/>
      <c r="T821" s="268"/>
      <c r="U821" s="263"/>
      <c r="V821" s="263"/>
      <c r="W821" s="263"/>
      <c r="X821" s="263"/>
      <c r="Y821" s="263"/>
      <c r="Z821" s="263"/>
      <c r="AA821" s="269"/>
      <c r="AT821" s="270" t="s">
        <v>280</v>
      </c>
      <c r="AU821" s="270" t="s">
        <v>126</v>
      </c>
      <c r="AV821" s="13" t="s">
        <v>276</v>
      </c>
      <c r="AW821" s="13" t="s">
        <v>35</v>
      </c>
      <c r="AX821" s="13" t="s">
        <v>85</v>
      </c>
      <c r="AY821" s="270" t="s">
        <v>272</v>
      </c>
    </row>
    <row r="822" s="1" customFormat="1" ht="16.5" customHeight="1">
      <c r="B822" s="48"/>
      <c r="C822" s="271" t="s">
        <v>725</v>
      </c>
      <c r="D822" s="271" t="s">
        <v>349</v>
      </c>
      <c r="E822" s="272" t="s">
        <v>726</v>
      </c>
      <c r="F822" s="273" t="s">
        <v>727</v>
      </c>
      <c r="G822" s="273"/>
      <c r="H822" s="273"/>
      <c r="I822" s="273"/>
      <c r="J822" s="274" t="s">
        <v>321</v>
      </c>
      <c r="K822" s="275">
        <v>0.0050000000000000001</v>
      </c>
      <c r="L822" s="276">
        <v>0</v>
      </c>
      <c r="M822" s="277"/>
      <c r="N822" s="278">
        <f>ROUND(L822*K822,2)</f>
        <v>0</v>
      </c>
      <c r="O822" s="230"/>
      <c r="P822" s="230"/>
      <c r="Q822" s="230"/>
      <c r="R822" s="50"/>
      <c r="T822" s="231" t="s">
        <v>22</v>
      </c>
      <c r="U822" s="58" t="s">
        <v>42</v>
      </c>
      <c r="V822" s="49"/>
      <c r="W822" s="232">
        <f>V822*K822</f>
        <v>0</v>
      </c>
      <c r="X822" s="232">
        <v>1</v>
      </c>
      <c r="Y822" s="232">
        <f>X822*K822</f>
        <v>0.0050000000000000001</v>
      </c>
      <c r="Z822" s="232">
        <v>0</v>
      </c>
      <c r="AA822" s="233">
        <f>Z822*K822</f>
        <v>0</v>
      </c>
      <c r="AR822" s="24" t="s">
        <v>469</v>
      </c>
      <c r="AT822" s="24" t="s">
        <v>349</v>
      </c>
      <c r="AU822" s="24" t="s">
        <v>126</v>
      </c>
      <c r="AY822" s="24" t="s">
        <v>272</v>
      </c>
      <c r="BE822" s="144">
        <f>IF(U822="základní",N822,0)</f>
        <v>0</v>
      </c>
      <c r="BF822" s="144">
        <f>IF(U822="snížená",N822,0)</f>
        <v>0</v>
      </c>
      <c r="BG822" s="144">
        <f>IF(U822="zákl. přenesená",N822,0)</f>
        <v>0</v>
      </c>
      <c r="BH822" s="144">
        <f>IF(U822="sníž. přenesená",N822,0)</f>
        <v>0</v>
      </c>
      <c r="BI822" s="144">
        <f>IF(U822="nulová",N822,0)</f>
        <v>0</v>
      </c>
      <c r="BJ822" s="24" t="s">
        <v>85</v>
      </c>
      <c r="BK822" s="144">
        <f>ROUND(L822*K822,2)</f>
        <v>0</v>
      </c>
      <c r="BL822" s="24" t="s">
        <v>369</v>
      </c>
      <c r="BM822" s="24" t="s">
        <v>728</v>
      </c>
    </row>
    <row r="823" s="10" customFormat="1" ht="16.5" customHeight="1">
      <c r="B823" s="234"/>
      <c r="C823" s="235"/>
      <c r="D823" s="235"/>
      <c r="E823" s="236" t="s">
        <v>22</v>
      </c>
      <c r="F823" s="237" t="s">
        <v>729</v>
      </c>
      <c r="G823" s="238"/>
      <c r="H823" s="238"/>
      <c r="I823" s="238"/>
      <c r="J823" s="235"/>
      <c r="K823" s="236" t="s">
        <v>22</v>
      </c>
      <c r="L823" s="235"/>
      <c r="M823" s="235"/>
      <c r="N823" s="235"/>
      <c r="O823" s="235"/>
      <c r="P823" s="235"/>
      <c r="Q823" s="235"/>
      <c r="R823" s="239"/>
      <c r="T823" s="240"/>
      <c r="U823" s="235"/>
      <c r="V823" s="235"/>
      <c r="W823" s="235"/>
      <c r="X823" s="235"/>
      <c r="Y823" s="235"/>
      <c r="Z823" s="235"/>
      <c r="AA823" s="241"/>
      <c r="AT823" s="242" t="s">
        <v>280</v>
      </c>
      <c r="AU823" s="242" t="s">
        <v>126</v>
      </c>
      <c r="AV823" s="10" t="s">
        <v>85</v>
      </c>
      <c r="AW823" s="10" t="s">
        <v>35</v>
      </c>
      <c r="AX823" s="10" t="s">
        <v>77</v>
      </c>
      <c r="AY823" s="242" t="s">
        <v>272</v>
      </c>
    </row>
    <row r="824" s="10" customFormat="1" ht="16.5" customHeight="1">
      <c r="B824" s="234"/>
      <c r="C824" s="235"/>
      <c r="D824" s="235"/>
      <c r="E824" s="236" t="s">
        <v>22</v>
      </c>
      <c r="F824" s="252" t="s">
        <v>730</v>
      </c>
      <c r="G824" s="235"/>
      <c r="H824" s="235"/>
      <c r="I824" s="235"/>
      <c r="J824" s="235"/>
      <c r="K824" s="236" t="s">
        <v>22</v>
      </c>
      <c r="L824" s="235"/>
      <c r="M824" s="235"/>
      <c r="N824" s="235"/>
      <c r="O824" s="235"/>
      <c r="P824" s="235"/>
      <c r="Q824" s="235"/>
      <c r="R824" s="239"/>
      <c r="T824" s="240"/>
      <c r="U824" s="235"/>
      <c r="V824" s="235"/>
      <c r="W824" s="235"/>
      <c r="X824" s="235"/>
      <c r="Y824" s="235"/>
      <c r="Z824" s="235"/>
      <c r="AA824" s="241"/>
      <c r="AT824" s="242" t="s">
        <v>280</v>
      </c>
      <c r="AU824" s="242" t="s">
        <v>126</v>
      </c>
      <c r="AV824" s="10" t="s">
        <v>85</v>
      </c>
      <c r="AW824" s="10" t="s">
        <v>35</v>
      </c>
      <c r="AX824" s="10" t="s">
        <v>77</v>
      </c>
      <c r="AY824" s="242" t="s">
        <v>272</v>
      </c>
    </row>
    <row r="825" s="11" customFormat="1" ht="16.5" customHeight="1">
      <c r="B825" s="243"/>
      <c r="C825" s="244"/>
      <c r="D825" s="244"/>
      <c r="E825" s="245" t="s">
        <v>22</v>
      </c>
      <c r="F825" s="246" t="s">
        <v>22</v>
      </c>
      <c r="G825" s="244"/>
      <c r="H825" s="244"/>
      <c r="I825" s="244"/>
      <c r="J825" s="244"/>
      <c r="K825" s="247">
        <v>0</v>
      </c>
      <c r="L825" s="244"/>
      <c r="M825" s="244"/>
      <c r="N825" s="244"/>
      <c r="O825" s="244"/>
      <c r="P825" s="244"/>
      <c r="Q825" s="244"/>
      <c r="R825" s="248"/>
      <c r="T825" s="249"/>
      <c r="U825" s="244"/>
      <c r="V825" s="244"/>
      <c r="W825" s="244"/>
      <c r="X825" s="244"/>
      <c r="Y825" s="244"/>
      <c r="Z825" s="244"/>
      <c r="AA825" s="250"/>
      <c r="AT825" s="251" t="s">
        <v>280</v>
      </c>
      <c r="AU825" s="251" t="s">
        <v>126</v>
      </c>
      <c r="AV825" s="11" t="s">
        <v>126</v>
      </c>
      <c r="AW825" s="11" t="s">
        <v>6</v>
      </c>
      <c r="AX825" s="11" t="s">
        <v>77</v>
      </c>
      <c r="AY825" s="251" t="s">
        <v>272</v>
      </c>
    </row>
    <row r="826" s="10" customFormat="1" ht="16.5" customHeight="1">
      <c r="B826" s="234"/>
      <c r="C826" s="235"/>
      <c r="D826" s="235"/>
      <c r="E826" s="236" t="s">
        <v>22</v>
      </c>
      <c r="F826" s="252" t="s">
        <v>723</v>
      </c>
      <c r="G826" s="235"/>
      <c r="H826" s="235"/>
      <c r="I826" s="235"/>
      <c r="J826" s="235"/>
      <c r="K826" s="236" t="s">
        <v>22</v>
      </c>
      <c r="L826" s="235"/>
      <c r="M826" s="235"/>
      <c r="N826" s="235"/>
      <c r="O826" s="235"/>
      <c r="P826" s="235"/>
      <c r="Q826" s="235"/>
      <c r="R826" s="239"/>
      <c r="T826" s="240"/>
      <c r="U826" s="235"/>
      <c r="V826" s="235"/>
      <c r="W826" s="235"/>
      <c r="X826" s="235"/>
      <c r="Y826" s="235"/>
      <c r="Z826" s="235"/>
      <c r="AA826" s="241"/>
      <c r="AT826" s="242" t="s">
        <v>280</v>
      </c>
      <c r="AU826" s="242" t="s">
        <v>126</v>
      </c>
      <c r="AV826" s="10" t="s">
        <v>85</v>
      </c>
      <c r="AW826" s="10" t="s">
        <v>35</v>
      </c>
      <c r="AX826" s="10" t="s">
        <v>77</v>
      </c>
      <c r="AY826" s="242" t="s">
        <v>272</v>
      </c>
    </row>
    <row r="827" s="11" customFormat="1" ht="16.5" customHeight="1">
      <c r="B827" s="243"/>
      <c r="C827" s="244"/>
      <c r="D827" s="244"/>
      <c r="E827" s="245" t="s">
        <v>22</v>
      </c>
      <c r="F827" s="246" t="s">
        <v>731</v>
      </c>
      <c r="G827" s="244"/>
      <c r="H827" s="244"/>
      <c r="I827" s="244"/>
      <c r="J827" s="244"/>
      <c r="K827" s="247">
        <v>0.0050000000000000001</v>
      </c>
      <c r="L827" s="244"/>
      <c r="M827" s="244"/>
      <c r="N827" s="244"/>
      <c r="O827" s="244"/>
      <c r="P827" s="244"/>
      <c r="Q827" s="244"/>
      <c r="R827" s="248"/>
      <c r="T827" s="249"/>
      <c r="U827" s="244"/>
      <c r="V827" s="244"/>
      <c r="W827" s="244"/>
      <c r="X827" s="244"/>
      <c r="Y827" s="244"/>
      <c r="Z827" s="244"/>
      <c r="AA827" s="250"/>
      <c r="AT827" s="251" t="s">
        <v>280</v>
      </c>
      <c r="AU827" s="251" t="s">
        <v>126</v>
      </c>
      <c r="AV827" s="11" t="s">
        <v>126</v>
      </c>
      <c r="AW827" s="11" t="s">
        <v>35</v>
      </c>
      <c r="AX827" s="11" t="s">
        <v>77</v>
      </c>
      <c r="AY827" s="251" t="s">
        <v>272</v>
      </c>
    </row>
    <row r="828" s="12" customFormat="1" ht="16.5" customHeight="1">
      <c r="B828" s="253"/>
      <c r="C828" s="254"/>
      <c r="D828" s="254"/>
      <c r="E828" s="255" t="s">
        <v>22</v>
      </c>
      <c r="F828" s="256" t="s">
        <v>284</v>
      </c>
      <c r="G828" s="254"/>
      <c r="H828" s="254"/>
      <c r="I828" s="254"/>
      <c r="J828" s="254"/>
      <c r="K828" s="257">
        <v>0.0050000000000000001</v>
      </c>
      <c r="L828" s="254"/>
      <c r="M828" s="254"/>
      <c r="N828" s="254"/>
      <c r="O828" s="254"/>
      <c r="P828" s="254"/>
      <c r="Q828" s="254"/>
      <c r="R828" s="258"/>
      <c r="T828" s="259"/>
      <c r="U828" s="254"/>
      <c r="V828" s="254"/>
      <c r="W828" s="254"/>
      <c r="X828" s="254"/>
      <c r="Y828" s="254"/>
      <c r="Z828" s="254"/>
      <c r="AA828" s="260"/>
      <c r="AT828" s="261" t="s">
        <v>280</v>
      </c>
      <c r="AU828" s="261" t="s">
        <v>126</v>
      </c>
      <c r="AV828" s="12" t="s">
        <v>277</v>
      </c>
      <c r="AW828" s="12" t="s">
        <v>35</v>
      </c>
      <c r="AX828" s="12" t="s">
        <v>77</v>
      </c>
      <c r="AY828" s="261" t="s">
        <v>272</v>
      </c>
    </row>
    <row r="829" s="13" customFormat="1" ht="16.5" customHeight="1">
      <c r="B829" s="262"/>
      <c r="C829" s="263"/>
      <c r="D829" s="263"/>
      <c r="E829" s="264" t="s">
        <v>22</v>
      </c>
      <c r="F829" s="265" t="s">
        <v>285</v>
      </c>
      <c r="G829" s="263"/>
      <c r="H829" s="263"/>
      <c r="I829" s="263"/>
      <c r="J829" s="263"/>
      <c r="K829" s="266">
        <v>0.0050000000000000001</v>
      </c>
      <c r="L829" s="263"/>
      <c r="M829" s="263"/>
      <c r="N829" s="263"/>
      <c r="O829" s="263"/>
      <c r="P829" s="263"/>
      <c r="Q829" s="263"/>
      <c r="R829" s="267"/>
      <c r="T829" s="268"/>
      <c r="U829" s="263"/>
      <c r="V829" s="263"/>
      <c r="W829" s="263"/>
      <c r="X829" s="263"/>
      <c r="Y829" s="263"/>
      <c r="Z829" s="263"/>
      <c r="AA829" s="269"/>
      <c r="AT829" s="270" t="s">
        <v>280</v>
      </c>
      <c r="AU829" s="270" t="s">
        <v>126</v>
      </c>
      <c r="AV829" s="13" t="s">
        <v>276</v>
      </c>
      <c r="AW829" s="13" t="s">
        <v>35</v>
      </c>
      <c r="AX829" s="13" t="s">
        <v>85</v>
      </c>
      <c r="AY829" s="270" t="s">
        <v>272</v>
      </c>
    </row>
    <row r="830" s="1" customFormat="1" ht="38.25" customHeight="1">
      <c r="B830" s="48"/>
      <c r="C830" s="223" t="s">
        <v>732</v>
      </c>
      <c r="D830" s="223" t="s">
        <v>273</v>
      </c>
      <c r="E830" s="224" t="s">
        <v>733</v>
      </c>
      <c r="F830" s="225" t="s">
        <v>734</v>
      </c>
      <c r="G830" s="225"/>
      <c r="H830" s="225"/>
      <c r="I830" s="225"/>
      <c r="J830" s="226" t="s">
        <v>334</v>
      </c>
      <c r="K830" s="227">
        <v>22.52</v>
      </c>
      <c r="L830" s="228">
        <v>0</v>
      </c>
      <c r="M830" s="229"/>
      <c r="N830" s="230">
        <f>ROUND(L830*K830,2)</f>
        <v>0</v>
      </c>
      <c r="O830" s="230"/>
      <c r="P830" s="230"/>
      <c r="Q830" s="230"/>
      <c r="R830" s="50"/>
      <c r="T830" s="231" t="s">
        <v>22</v>
      </c>
      <c r="U830" s="58" t="s">
        <v>42</v>
      </c>
      <c r="V830" s="49"/>
      <c r="W830" s="232">
        <f>V830*K830</f>
        <v>0</v>
      </c>
      <c r="X830" s="232">
        <v>0.00040000000000000002</v>
      </c>
      <c r="Y830" s="232">
        <f>X830*K830</f>
        <v>0.0090080000000000004</v>
      </c>
      <c r="Z830" s="232">
        <v>0</v>
      </c>
      <c r="AA830" s="233">
        <f>Z830*K830</f>
        <v>0</v>
      </c>
      <c r="AR830" s="24" t="s">
        <v>369</v>
      </c>
      <c r="AT830" s="24" t="s">
        <v>273</v>
      </c>
      <c r="AU830" s="24" t="s">
        <v>126</v>
      </c>
      <c r="AY830" s="24" t="s">
        <v>272</v>
      </c>
      <c r="BE830" s="144">
        <f>IF(U830="základní",N830,0)</f>
        <v>0</v>
      </c>
      <c r="BF830" s="144">
        <f>IF(U830="snížená",N830,0)</f>
        <v>0</v>
      </c>
      <c r="BG830" s="144">
        <f>IF(U830="zákl. přenesená",N830,0)</f>
        <v>0</v>
      </c>
      <c r="BH830" s="144">
        <f>IF(U830="sníž. přenesená",N830,0)</f>
        <v>0</v>
      </c>
      <c r="BI830" s="144">
        <f>IF(U830="nulová",N830,0)</f>
        <v>0</v>
      </c>
      <c r="BJ830" s="24" t="s">
        <v>85</v>
      </c>
      <c r="BK830" s="144">
        <f>ROUND(L830*K830,2)</f>
        <v>0</v>
      </c>
      <c r="BL830" s="24" t="s">
        <v>369</v>
      </c>
      <c r="BM830" s="24" t="s">
        <v>735</v>
      </c>
    </row>
    <row r="831" s="10" customFormat="1" ht="16.5" customHeight="1">
      <c r="B831" s="234"/>
      <c r="C831" s="235"/>
      <c r="D831" s="235"/>
      <c r="E831" s="236" t="s">
        <v>22</v>
      </c>
      <c r="F831" s="237" t="s">
        <v>723</v>
      </c>
      <c r="G831" s="238"/>
      <c r="H831" s="238"/>
      <c r="I831" s="238"/>
      <c r="J831" s="235"/>
      <c r="K831" s="236" t="s">
        <v>22</v>
      </c>
      <c r="L831" s="235"/>
      <c r="M831" s="235"/>
      <c r="N831" s="235"/>
      <c r="O831" s="235"/>
      <c r="P831" s="235"/>
      <c r="Q831" s="235"/>
      <c r="R831" s="239"/>
      <c r="T831" s="240"/>
      <c r="U831" s="235"/>
      <c r="V831" s="235"/>
      <c r="W831" s="235"/>
      <c r="X831" s="235"/>
      <c r="Y831" s="235"/>
      <c r="Z831" s="235"/>
      <c r="AA831" s="241"/>
      <c r="AT831" s="242" t="s">
        <v>280</v>
      </c>
      <c r="AU831" s="242" t="s">
        <v>126</v>
      </c>
      <c r="AV831" s="10" t="s">
        <v>85</v>
      </c>
      <c r="AW831" s="10" t="s">
        <v>35</v>
      </c>
      <c r="AX831" s="10" t="s">
        <v>77</v>
      </c>
      <c r="AY831" s="242" t="s">
        <v>272</v>
      </c>
    </row>
    <row r="832" s="11" customFormat="1" ht="16.5" customHeight="1">
      <c r="B832" s="243"/>
      <c r="C832" s="244"/>
      <c r="D832" s="244"/>
      <c r="E832" s="245" t="s">
        <v>22</v>
      </c>
      <c r="F832" s="246" t="s">
        <v>22</v>
      </c>
      <c r="G832" s="244"/>
      <c r="H832" s="244"/>
      <c r="I832" s="244"/>
      <c r="J832" s="244"/>
      <c r="K832" s="247">
        <v>0</v>
      </c>
      <c r="L832" s="244"/>
      <c r="M832" s="244"/>
      <c r="N832" s="244"/>
      <c r="O832" s="244"/>
      <c r="P832" s="244"/>
      <c r="Q832" s="244"/>
      <c r="R832" s="248"/>
      <c r="T832" s="249"/>
      <c r="U832" s="244"/>
      <c r="V832" s="244"/>
      <c r="W832" s="244"/>
      <c r="X832" s="244"/>
      <c r="Y832" s="244"/>
      <c r="Z832" s="244"/>
      <c r="AA832" s="250"/>
      <c r="AT832" s="251" t="s">
        <v>280</v>
      </c>
      <c r="AU832" s="251" t="s">
        <v>126</v>
      </c>
      <c r="AV832" s="11" t="s">
        <v>126</v>
      </c>
      <c r="AW832" s="11" t="s">
        <v>6</v>
      </c>
      <c r="AX832" s="11" t="s">
        <v>77</v>
      </c>
      <c r="AY832" s="251" t="s">
        <v>272</v>
      </c>
    </row>
    <row r="833" s="10" customFormat="1" ht="16.5" customHeight="1">
      <c r="B833" s="234"/>
      <c r="C833" s="235"/>
      <c r="D833" s="235"/>
      <c r="E833" s="236" t="s">
        <v>22</v>
      </c>
      <c r="F833" s="252" t="s">
        <v>281</v>
      </c>
      <c r="G833" s="235"/>
      <c r="H833" s="235"/>
      <c r="I833" s="235"/>
      <c r="J833" s="235"/>
      <c r="K833" s="236" t="s">
        <v>22</v>
      </c>
      <c r="L833" s="235"/>
      <c r="M833" s="235"/>
      <c r="N833" s="235"/>
      <c r="O833" s="235"/>
      <c r="P833" s="235"/>
      <c r="Q833" s="235"/>
      <c r="R833" s="239"/>
      <c r="T833" s="240"/>
      <c r="U833" s="235"/>
      <c r="V833" s="235"/>
      <c r="W833" s="235"/>
      <c r="X833" s="235"/>
      <c r="Y833" s="235"/>
      <c r="Z833" s="235"/>
      <c r="AA833" s="241"/>
      <c r="AT833" s="242" t="s">
        <v>280</v>
      </c>
      <c r="AU833" s="242" t="s">
        <v>126</v>
      </c>
      <c r="AV833" s="10" t="s">
        <v>85</v>
      </c>
      <c r="AW833" s="10" t="s">
        <v>35</v>
      </c>
      <c r="AX833" s="10" t="s">
        <v>77</v>
      </c>
      <c r="AY833" s="242" t="s">
        <v>272</v>
      </c>
    </row>
    <row r="834" s="10" customFormat="1" ht="16.5" customHeight="1">
      <c r="B834" s="234"/>
      <c r="C834" s="235"/>
      <c r="D834" s="235"/>
      <c r="E834" s="236" t="s">
        <v>22</v>
      </c>
      <c r="F834" s="252" t="s">
        <v>362</v>
      </c>
      <c r="G834" s="235"/>
      <c r="H834" s="235"/>
      <c r="I834" s="235"/>
      <c r="J834" s="235"/>
      <c r="K834" s="236" t="s">
        <v>22</v>
      </c>
      <c r="L834" s="235"/>
      <c r="M834" s="235"/>
      <c r="N834" s="235"/>
      <c r="O834" s="235"/>
      <c r="P834" s="235"/>
      <c r="Q834" s="235"/>
      <c r="R834" s="239"/>
      <c r="T834" s="240"/>
      <c r="U834" s="235"/>
      <c r="V834" s="235"/>
      <c r="W834" s="235"/>
      <c r="X834" s="235"/>
      <c r="Y834" s="235"/>
      <c r="Z834" s="235"/>
      <c r="AA834" s="241"/>
      <c r="AT834" s="242" t="s">
        <v>280</v>
      </c>
      <c r="AU834" s="242" t="s">
        <v>126</v>
      </c>
      <c r="AV834" s="10" t="s">
        <v>85</v>
      </c>
      <c r="AW834" s="10" t="s">
        <v>35</v>
      </c>
      <c r="AX834" s="10" t="s">
        <v>77</v>
      </c>
      <c r="AY834" s="242" t="s">
        <v>272</v>
      </c>
    </row>
    <row r="835" s="11" customFormat="1" ht="16.5" customHeight="1">
      <c r="B835" s="243"/>
      <c r="C835" s="244"/>
      <c r="D835" s="244"/>
      <c r="E835" s="245" t="s">
        <v>22</v>
      </c>
      <c r="F835" s="246" t="s">
        <v>736</v>
      </c>
      <c r="G835" s="244"/>
      <c r="H835" s="244"/>
      <c r="I835" s="244"/>
      <c r="J835" s="244"/>
      <c r="K835" s="247">
        <v>22.52</v>
      </c>
      <c r="L835" s="244"/>
      <c r="M835" s="244"/>
      <c r="N835" s="244"/>
      <c r="O835" s="244"/>
      <c r="P835" s="244"/>
      <c r="Q835" s="244"/>
      <c r="R835" s="248"/>
      <c r="T835" s="249"/>
      <c r="U835" s="244"/>
      <c r="V835" s="244"/>
      <c r="W835" s="244"/>
      <c r="X835" s="244"/>
      <c r="Y835" s="244"/>
      <c r="Z835" s="244"/>
      <c r="AA835" s="250"/>
      <c r="AT835" s="251" t="s">
        <v>280</v>
      </c>
      <c r="AU835" s="251" t="s">
        <v>126</v>
      </c>
      <c r="AV835" s="11" t="s">
        <v>126</v>
      </c>
      <c r="AW835" s="11" t="s">
        <v>35</v>
      </c>
      <c r="AX835" s="11" t="s">
        <v>77</v>
      </c>
      <c r="AY835" s="251" t="s">
        <v>272</v>
      </c>
    </row>
    <row r="836" s="12" customFormat="1" ht="16.5" customHeight="1">
      <c r="B836" s="253"/>
      <c r="C836" s="254"/>
      <c r="D836" s="254"/>
      <c r="E836" s="255" t="s">
        <v>22</v>
      </c>
      <c r="F836" s="256" t="s">
        <v>284</v>
      </c>
      <c r="G836" s="254"/>
      <c r="H836" s="254"/>
      <c r="I836" s="254"/>
      <c r="J836" s="254"/>
      <c r="K836" s="257">
        <v>22.52</v>
      </c>
      <c r="L836" s="254"/>
      <c r="M836" s="254"/>
      <c r="N836" s="254"/>
      <c r="O836" s="254"/>
      <c r="P836" s="254"/>
      <c r="Q836" s="254"/>
      <c r="R836" s="258"/>
      <c r="T836" s="259"/>
      <c r="U836" s="254"/>
      <c r="V836" s="254"/>
      <c r="W836" s="254"/>
      <c r="X836" s="254"/>
      <c r="Y836" s="254"/>
      <c r="Z836" s="254"/>
      <c r="AA836" s="260"/>
      <c r="AT836" s="261" t="s">
        <v>280</v>
      </c>
      <c r="AU836" s="261" t="s">
        <v>126</v>
      </c>
      <c r="AV836" s="12" t="s">
        <v>277</v>
      </c>
      <c r="AW836" s="12" t="s">
        <v>35</v>
      </c>
      <c r="AX836" s="12" t="s">
        <v>77</v>
      </c>
      <c r="AY836" s="261" t="s">
        <v>272</v>
      </c>
    </row>
    <row r="837" s="13" customFormat="1" ht="16.5" customHeight="1">
      <c r="B837" s="262"/>
      <c r="C837" s="263"/>
      <c r="D837" s="263"/>
      <c r="E837" s="264" t="s">
        <v>185</v>
      </c>
      <c r="F837" s="265" t="s">
        <v>285</v>
      </c>
      <c r="G837" s="263"/>
      <c r="H837" s="263"/>
      <c r="I837" s="263"/>
      <c r="J837" s="263"/>
      <c r="K837" s="266">
        <v>22.52</v>
      </c>
      <c r="L837" s="263"/>
      <c r="M837" s="263"/>
      <c r="N837" s="263"/>
      <c r="O837" s="263"/>
      <c r="P837" s="263"/>
      <c r="Q837" s="263"/>
      <c r="R837" s="267"/>
      <c r="T837" s="268"/>
      <c r="U837" s="263"/>
      <c r="V837" s="263"/>
      <c r="W837" s="263"/>
      <c r="X837" s="263"/>
      <c r="Y837" s="263"/>
      <c r="Z837" s="263"/>
      <c r="AA837" s="269"/>
      <c r="AT837" s="270" t="s">
        <v>280</v>
      </c>
      <c r="AU837" s="270" t="s">
        <v>126</v>
      </c>
      <c r="AV837" s="13" t="s">
        <v>276</v>
      </c>
      <c r="AW837" s="13" t="s">
        <v>35</v>
      </c>
      <c r="AX837" s="13" t="s">
        <v>85</v>
      </c>
      <c r="AY837" s="270" t="s">
        <v>272</v>
      </c>
    </row>
    <row r="838" s="1" customFormat="1" ht="25.5" customHeight="1">
      <c r="B838" s="48"/>
      <c r="C838" s="271" t="s">
        <v>737</v>
      </c>
      <c r="D838" s="271" t="s">
        <v>349</v>
      </c>
      <c r="E838" s="272" t="s">
        <v>738</v>
      </c>
      <c r="F838" s="273" t="s">
        <v>739</v>
      </c>
      <c r="G838" s="273"/>
      <c r="H838" s="273"/>
      <c r="I838" s="273"/>
      <c r="J838" s="274" t="s">
        <v>334</v>
      </c>
      <c r="K838" s="275">
        <v>25.898</v>
      </c>
      <c r="L838" s="276">
        <v>0</v>
      </c>
      <c r="M838" s="277"/>
      <c r="N838" s="278">
        <f>ROUND(L838*K838,2)</f>
        <v>0</v>
      </c>
      <c r="O838" s="230"/>
      <c r="P838" s="230"/>
      <c r="Q838" s="230"/>
      <c r="R838" s="50"/>
      <c r="T838" s="231" t="s">
        <v>22</v>
      </c>
      <c r="U838" s="58" t="s">
        <v>42</v>
      </c>
      <c r="V838" s="49"/>
      <c r="W838" s="232">
        <f>V838*K838</f>
        <v>0</v>
      </c>
      <c r="X838" s="232">
        <v>0.0048999999999999998</v>
      </c>
      <c r="Y838" s="232">
        <f>X838*K838</f>
        <v>0.12690019999999999</v>
      </c>
      <c r="Z838" s="232">
        <v>0</v>
      </c>
      <c r="AA838" s="233">
        <f>Z838*K838</f>
        <v>0</v>
      </c>
      <c r="AR838" s="24" t="s">
        <v>469</v>
      </c>
      <c r="AT838" s="24" t="s">
        <v>349</v>
      </c>
      <c r="AU838" s="24" t="s">
        <v>126</v>
      </c>
      <c r="AY838" s="24" t="s">
        <v>272</v>
      </c>
      <c r="BE838" s="144">
        <f>IF(U838="základní",N838,0)</f>
        <v>0</v>
      </c>
      <c r="BF838" s="144">
        <f>IF(U838="snížená",N838,0)</f>
        <v>0</v>
      </c>
      <c r="BG838" s="144">
        <f>IF(U838="zákl. přenesená",N838,0)</f>
        <v>0</v>
      </c>
      <c r="BH838" s="144">
        <f>IF(U838="sníž. přenesená",N838,0)</f>
        <v>0</v>
      </c>
      <c r="BI838" s="144">
        <f>IF(U838="nulová",N838,0)</f>
        <v>0</v>
      </c>
      <c r="BJ838" s="24" t="s">
        <v>85</v>
      </c>
      <c r="BK838" s="144">
        <f>ROUND(L838*K838,2)</f>
        <v>0</v>
      </c>
      <c r="BL838" s="24" t="s">
        <v>369</v>
      </c>
      <c r="BM838" s="24" t="s">
        <v>740</v>
      </c>
    </row>
    <row r="839" s="10" customFormat="1" ht="16.5" customHeight="1">
      <c r="B839" s="234"/>
      <c r="C839" s="235"/>
      <c r="D839" s="235"/>
      <c r="E839" s="236" t="s">
        <v>22</v>
      </c>
      <c r="F839" s="237" t="s">
        <v>741</v>
      </c>
      <c r="G839" s="238"/>
      <c r="H839" s="238"/>
      <c r="I839" s="238"/>
      <c r="J839" s="235"/>
      <c r="K839" s="236" t="s">
        <v>22</v>
      </c>
      <c r="L839" s="235"/>
      <c r="M839" s="235"/>
      <c r="N839" s="235"/>
      <c r="O839" s="235"/>
      <c r="P839" s="235"/>
      <c r="Q839" s="235"/>
      <c r="R839" s="239"/>
      <c r="T839" s="240"/>
      <c r="U839" s="235"/>
      <c r="V839" s="235"/>
      <c r="W839" s="235"/>
      <c r="X839" s="235"/>
      <c r="Y839" s="235"/>
      <c r="Z839" s="235"/>
      <c r="AA839" s="241"/>
      <c r="AT839" s="242" t="s">
        <v>280</v>
      </c>
      <c r="AU839" s="242" t="s">
        <v>126</v>
      </c>
      <c r="AV839" s="10" t="s">
        <v>85</v>
      </c>
      <c r="AW839" s="10" t="s">
        <v>35</v>
      </c>
      <c r="AX839" s="10" t="s">
        <v>77</v>
      </c>
      <c r="AY839" s="242" t="s">
        <v>272</v>
      </c>
    </row>
    <row r="840" s="10" customFormat="1" ht="16.5" customHeight="1">
      <c r="B840" s="234"/>
      <c r="C840" s="235"/>
      <c r="D840" s="235"/>
      <c r="E840" s="236" t="s">
        <v>22</v>
      </c>
      <c r="F840" s="252" t="s">
        <v>742</v>
      </c>
      <c r="G840" s="235"/>
      <c r="H840" s="235"/>
      <c r="I840" s="235"/>
      <c r="J840" s="235"/>
      <c r="K840" s="236" t="s">
        <v>22</v>
      </c>
      <c r="L840" s="235"/>
      <c r="M840" s="235"/>
      <c r="N840" s="235"/>
      <c r="O840" s="235"/>
      <c r="P840" s="235"/>
      <c r="Q840" s="235"/>
      <c r="R840" s="239"/>
      <c r="T840" s="240"/>
      <c r="U840" s="235"/>
      <c r="V840" s="235"/>
      <c r="W840" s="235"/>
      <c r="X840" s="235"/>
      <c r="Y840" s="235"/>
      <c r="Z840" s="235"/>
      <c r="AA840" s="241"/>
      <c r="AT840" s="242" t="s">
        <v>280</v>
      </c>
      <c r="AU840" s="242" t="s">
        <v>126</v>
      </c>
      <c r="AV840" s="10" t="s">
        <v>85</v>
      </c>
      <c r="AW840" s="10" t="s">
        <v>35</v>
      </c>
      <c r="AX840" s="10" t="s">
        <v>77</v>
      </c>
      <c r="AY840" s="242" t="s">
        <v>272</v>
      </c>
    </row>
    <row r="841" s="11" customFormat="1" ht="16.5" customHeight="1">
      <c r="B841" s="243"/>
      <c r="C841" s="244"/>
      <c r="D841" s="244"/>
      <c r="E841" s="245" t="s">
        <v>22</v>
      </c>
      <c r="F841" s="246" t="s">
        <v>22</v>
      </c>
      <c r="G841" s="244"/>
      <c r="H841" s="244"/>
      <c r="I841" s="244"/>
      <c r="J841" s="244"/>
      <c r="K841" s="247">
        <v>0</v>
      </c>
      <c r="L841" s="244"/>
      <c r="M841" s="244"/>
      <c r="N841" s="244"/>
      <c r="O841" s="244"/>
      <c r="P841" s="244"/>
      <c r="Q841" s="244"/>
      <c r="R841" s="248"/>
      <c r="T841" s="249"/>
      <c r="U841" s="244"/>
      <c r="V841" s="244"/>
      <c r="W841" s="244"/>
      <c r="X841" s="244"/>
      <c r="Y841" s="244"/>
      <c r="Z841" s="244"/>
      <c r="AA841" s="250"/>
      <c r="AT841" s="251" t="s">
        <v>280</v>
      </c>
      <c r="AU841" s="251" t="s">
        <v>126</v>
      </c>
      <c r="AV841" s="11" t="s">
        <v>126</v>
      </c>
      <c r="AW841" s="11" t="s">
        <v>6</v>
      </c>
      <c r="AX841" s="11" t="s">
        <v>77</v>
      </c>
      <c r="AY841" s="251" t="s">
        <v>272</v>
      </c>
    </row>
    <row r="842" s="10" customFormat="1" ht="16.5" customHeight="1">
      <c r="B842" s="234"/>
      <c r="C842" s="235"/>
      <c r="D842" s="235"/>
      <c r="E842" s="236" t="s">
        <v>22</v>
      </c>
      <c r="F842" s="252" t="s">
        <v>723</v>
      </c>
      <c r="G842" s="235"/>
      <c r="H842" s="235"/>
      <c r="I842" s="235"/>
      <c r="J842" s="235"/>
      <c r="K842" s="236" t="s">
        <v>22</v>
      </c>
      <c r="L842" s="235"/>
      <c r="M842" s="235"/>
      <c r="N842" s="235"/>
      <c r="O842" s="235"/>
      <c r="P842" s="235"/>
      <c r="Q842" s="235"/>
      <c r="R842" s="239"/>
      <c r="T842" s="240"/>
      <c r="U842" s="235"/>
      <c r="V842" s="235"/>
      <c r="W842" s="235"/>
      <c r="X842" s="235"/>
      <c r="Y842" s="235"/>
      <c r="Z842" s="235"/>
      <c r="AA842" s="241"/>
      <c r="AT842" s="242" t="s">
        <v>280</v>
      </c>
      <c r="AU842" s="242" t="s">
        <v>126</v>
      </c>
      <c r="AV842" s="10" t="s">
        <v>85</v>
      </c>
      <c r="AW842" s="10" t="s">
        <v>35</v>
      </c>
      <c r="AX842" s="10" t="s">
        <v>77</v>
      </c>
      <c r="AY842" s="242" t="s">
        <v>272</v>
      </c>
    </row>
    <row r="843" s="11" customFormat="1" ht="16.5" customHeight="1">
      <c r="B843" s="243"/>
      <c r="C843" s="244"/>
      <c r="D843" s="244"/>
      <c r="E843" s="245" t="s">
        <v>22</v>
      </c>
      <c r="F843" s="246" t="s">
        <v>743</v>
      </c>
      <c r="G843" s="244"/>
      <c r="H843" s="244"/>
      <c r="I843" s="244"/>
      <c r="J843" s="244"/>
      <c r="K843" s="247">
        <v>25.898</v>
      </c>
      <c r="L843" s="244"/>
      <c r="M843" s="244"/>
      <c r="N843" s="244"/>
      <c r="O843" s="244"/>
      <c r="P843" s="244"/>
      <c r="Q843" s="244"/>
      <c r="R843" s="248"/>
      <c r="T843" s="249"/>
      <c r="U843" s="244"/>
      <c r="V843" s="244"/>
      <c r="W843" s="244"/>
      <c r="X843" s="244"/>
      <c r="Y843" s="244"/>
      <c r="Z843" s="244"/>
      <c r="AA843" s="250"/>
      <c r="AT843" s="251" t="s">
        <v>280</v>
      </c>
      <c r="AU843" s="251" t="s">
        <v>126</v>
      </c>
      <c r="AV843" s="11" t="s">
        <v>126</v>
      </c>
      <c r="AW843" s="11" t="s">
        <v>35</v>
      </c>
      <c r="AX843" s="11" t="s">
        <v>77</v>
      </c>
      <c r="AY843" s="251" t="s">
        <v>272</v>
      </c>
    </row>
    <row r="844" s="12" customFormat="1" ht="16.5" customHeight="1">
      <c r="B844" s="253"/>
      <c r="C844" s="254"/>
      <c r="D844" s="254"/>
      <c r="E844" s="255" t="s">
        <v>22</v>
      </c>
      <c r="F844" s="256" t="s">
        <v>284</v>
      </c>
      <c r="G844" s="254"/>
      <c r="H844" s="254"/>
      <c r="I844" s="254"/>
      <c r="J844" s="254"/>
      <c r="K844" s="257">
        <v>25.898</v>
      </c>
      <c r="L844" s="254"/>
      <c r="M844" s="254"/>
      <c r="N844" s="254"/>
      <c r="O844" s="254"/>
      <c r="P844" s="254"/>
      <c r="Q844" s="254"/>
      <c r="R844" s="258"/>
      <c r="T844" s="259"/>
      <c r="U844" s="254"/>
      <c r="V844" s="254"/>
      <c r="W844" s="254"/>
      <c r="X844" s="254"/>
      <c r="Y844" s="254"/>
      <c r="Z844" s="254"/>
      <c r="AA844" s="260"/>
      <c r="AT844" s="261" t="s">
        <v>280</v>
      </c>
      <c r="AU844" s="261" t="s">
        <v>126</v>
      </c>
      <c r="AV844" s="12" t="s">
        <v>277</v>
      </c>
      <c r="AW844" s="12" t="s">
        <v>35</v>
      </c>
      <c r="AX844" s="12" t="s">
        <v>77</v>
      </c>
      <c r="AY844" s="261" t="s">
        <v>272</v>
      </c>
    </row>
    <row r="845" s="13" customFormat="1" ht="16.5" customHeight="1">
      <c r="B845" s="262"/>
      <c r="C845" s="263"/>
      <c r="D845" s="263"/>
      <c r="E845" s="264" t="s">
        <v>22</v>
      </c>
      <c r="F845" s="265" t="s">
        <v>285</v>
      </c>
      <c r="G845" s="263"/>
      <c r="H845" s="263"/>
      <c r="I845" s="263"/>
      <c r="J845" s="263"/>
      <c r="K845" s="266">
        <v>25.898</v>
      </c>
      <c r="L845" s="263"/>
      <c r="M845" s="263"/>
      <c r="N845" s="263"/>
      <c r="O845" s="263"/>
      <c r="P845" s="263"/>
      <c r="Q845" s="263"/>
      <c r="R845" s="267"/>
      <c r="T845" s="268"/>
      <c r="U845" s="263"/>
      <c r="V845" s="263"/>
      <c r="W845" s="263"/>
      <c r="X845" s="263"/>
      <c r="Y845" s="263"/>
      <c r="Z845" s="263"/>
      <c r="AA845" s="269"/>
      <c r="AT845" s="270" t="s">
        <v>280</v>
      </c>
      <c r="AU845" s="270" t="s">
        <v>126</v>
      </c>
      <c r="AV845" s="13" t="s">
        <v>276</v>
      </c>
      <c r="AW845" s="13" t="s">
        <v>35</v>
      </c>
      <c r="AX845" s="13" t="s">
        <v>85</v>
      </c>
      <c r="AY845" s="270" t="s">
        <v>272</v>
      </c>
    </row>
    <row r="846" s="1" customFormat="1" ht="38.25" customHeight="1">
      <c r="B846" s="48"/>
      <c r="C846" s="223" t="s">
        <v>744</v>
      </c>
      <c r="D846" s="223" t="s">
        <v>273</v>
      </c>
      <c r="E846" s="224" t="s">
        <v>745</v>
      </c>
      <c r="F846" s="225" t="s">
        <v>746</v>
      </c>
      <c r="G846" s="225"/>
      <c r="H846" s="225"/>
      <c r="I846" s="225"/>
      <c r="J846" s="226" t="s">
        <v>334</v>
      </c>
      <c r="K846" s="227">
        <v>31.199999999999999</v>
      </c>
      <c r="L846" s="228">
        <v>0</v>
      </c>
      <c r="M846" s="229"/>
      <c r="N846" s="230">
        <f>ROUND(L846*K846,2)</f>
        <v>0</v>
      </c>
      <c r="O846" s="230"/>
      <c r="P846" s="230"/>
      <c r="Q846" s="230"/>
      <c r="R846" s="50"/>
      <c r="T846" s="231" t="s">
        <v>22</v>
      </c>
      <c r="U846" s="58" t="s">
        <v>42</v>
      </c>
      <c r="V846" s="49"/>
      <c r="W846" s="232">
        <f>V846*K846</f>
        <v>0</v>
      </c>
      <c r="X846" s="232">
        <v>0.00055999999999999995</v>
      </c>
      <c r="Y846" s="232">
        <f>X846*K846</f>
        <v>0.017471999999999998</v>
      </c>
      <c r="Z846" s="232">
        <v>0</v>
      </c>
      <c r="AA846" s="233">
        <f>Z846*K846</f>
        <v>0</v>
      </c>
      <c r="AR846" s="24" t="s">
        <v>369</v>
      </c>
      <c r="AT846" s="24" t="s">
        <v>273</v>
      </c>
      <c r="AU846" s="24" t="s">
        <v>126</v>
      </c>
      <c r="AY846" s="24" t="s">
        <v>272</v>
      </c>
      <c r="BE846" s="144">
        <f>IF(U846="základní",N846,0)</f>
        <v>0</v>
      </c>
      <c r="BF846" s="144">
        <f>IF(U846="snížená",N846,0)</f>
        <v>0</v>
      </c>
      <c r="BG846" s="144">
        <f>IF(U846="zákl. přenesená",N846,0)</f>
        <v>0</v>
      </c>
      <c r="BH846" s="144">
        <f>IF(U846="sníž. přenesená",N846,0)</f>
        <v>0</v>
      </c>
      <c r="BI846" s="144">
        <f>IF(U846="nulová",N846,0)</f>
        <v>0</v>
      </c>
      <c r="BJ846" s="24" t="s">
        <v>85</v>
      </c>
      <c r="BK846" s="144">
        <f>ROUND(L846*K846,2)</f>
        <v>0</v>
      </c>
      <c r="BL846" s="24" t="s">
        <v>369</v>
      </c>
      <c r="BM846" s="24" t="s">
        <v>747</v>
      </c>
    </row>
    <row r="847" s="10" customFormat="1" ht="16.5" customHeight="1">
      <c r="B847" s="234"/>
      <c r="C847" s="235"/>
      <c r="D847" s="235"/>
      <c r="E847" s="236" t="s">
        <v>22</v>
      </c>
      <c r="F847" s="237" t="s">
        <v>723</v>
      </c>
      <c r="G847" s="238"/>
      <c r="H847" s="238"/>
      <c r="I847" s="238"/>
      <c r="J847" s="235"/>
      <c r="K847" s="236" t="s">
        <v>22</v>
      </c>
      <c r="L847" s="235"/>
      <c r="M847" s="235"/>
      <c r="N847" s="235"/>
      <c r="O847" s="235"/>
      <c r="P847" s="235"/>
      <c r="Q847" s="235"/>
      <c r="R847" s="239"/>
      <c r="T847" s="240"/>
      <c r="U847" s="235"/>
      <c r="V847" s="235"/>
      <c r="W847" s="235"/>
      <c r="X847" s="235"/>
      <c r="Y847" s="235"/>
      <c r="Z847" s="235"/>
      <c r="AA847" s="241"/>
      <c r="AT847" s="242" t="s">
        <v>280</v>
      </c>
      <c r="AU847" s="242" t="s">
        <v>126</v>
      </c>
      <c r="AV847" s="10" t="s">
        <v>85</v>
      </c>
      <c r="AW847" s="10" t="s">
        <v>35</v>
      </c>
      <c r="AX847" s="10" t="s">
        <v>77</v>
      </c>
      <c r="AY847" s="242" t="s">
        <v>272</v>
      </c>
    </row>
    <row r="848" s="11" customFormat="1" ht="16.5" customHeight="1">
      <c r="B848" s="243"/>
      <c r="C848" s="244"/>
      <c r="D848" s="244"/>
      <c r="E848" s="245" t="s">
        <v>22</v>
      </c>
      <c r="F848" s="246" t="s">
        <v>22</v>
      </c>
      <c r="G848" s="244"/>
      <c r="H848" s="244"/>
      <c r="I848" s="244"/>
      <c r="J848" s="244"/>
      <c r="K848" s="247">
        <v>0</v>
      </c>
      <c r="L848" s="244"/>
      <c r="M848" s="244"/>
      <c r="N848" s="244"/>
      <c r="O848" s="244"/>
      <c r="P848" s="244"/>
      <c r="Q848" s="244"/>
      <c r="R848" s="248"/>
      <c r="T848" s="249"/>
      <c r="U848" s="244"/>
      <c r="V848" s="244"/>
      <c r="W848" s="244"/>
      <c r="X848" s="244"/>
      <c r="Y848" s="244"/>
      <c r="Z848" s="244"/>
      <c r="AA848" s="250"/>
      <c r="AT848" s="251" t="s">
        <v>280</v>
      </c>
      <c r="AU848" s="251" t="s">
        <v>126</v>
      </c>
      <c r="AV848" s="11" t="s">
        <v>126</v>
      </c>
      <c r="AW848" s="11" t="s">
        <v>6</v>
      </c>
      <c r="AX848" s="11" t="s">
        <v>77</v>
      </c>
      <c r="AY848" s="251" t="s">
        <v>272</v>
      </c>
    </row>
    <row r="849" s="10" customFormat="1" ht="16.5" customHeight="1">
      <c r="B849" s="234"/>
      <c r="C849" s="235"/>
      <c r="D849" s="235"/>
      <c r="E849" s="236" t="s">
        <v>22</v>
      </c>
      <c r="F849" s="252" t="s">
        <v>281</v>
      </c>
      <c r="G849" s="235"/>
      <c r="H849" s="235"/>
      <c r="I849" s="235"/>
      <c r="J849" s="235"/>
      <c r="K849" s="236" t="s">
        <v>22</v>
      </c>
      <c r="L849" s="235"/>
      <c r="M849" s="235"/>
      <c r="N849" s="235"/>
      <c r="O849" s="235"/>
      <c r="P849" s="235"/>
      <c r="Q849" s="235"/>
      <c r="R849" s="239"/>
      <c r="T849" s="240"/>
      <c r="U849" s="235"/>
      <c r="V849" s="235"/>
      <c r="W849" s="235"/>
      <c r="X849" s="235"/>
      <c r="Y849" s="235"/>
      <c r="Z849" s="235"/>
      <c r="AA849" s="241"/>
      <c r="AT849" s="242" t="s">
        <v>280</v>
      </c>
      <c r="AU849" s="242" t="s">
        <v>126</v>
      </c>
      <c r="AV849" s="10" t="s">
        <v>85</v>
      </c>
      <c r="AW849" s="10" t="s">
        <v>35</v>
      </c>
      <c r="AX849" s="10" t="s">
        <v>77</v>
      </c>
      <c r="AY849" s="242" t="s">
        <v>272</v>
      </c>
    </row>
    <row r="850" s="10" customFormat="1" ht="16.5" customHeight="1">
      <c r="B850" s="234"/>
      <c r="C850" s="235"/>
      <c r="D850" s="235"/>
      <c r="E850" s="236" t="s">
        <v>22</v>
      </c>
      <c r="F850" s="252" t="s">
        <v>362</v>
      </c>
      <c r="G850" s="235"/>
      <c r="H850" s="235"/>
      <c r="I850" s="235"/>
      <c r="J850" s="235"/>
      <c r="K850" s="236" t="s">
        <v>22</v>
      </c>
      <c r="L850" s="235"/>
      <c r="M850" s="235"/>
      <c r="N850" s="235"/>
      <c r="O850" s="235"/>
      <c r="P850" s="235"/>
      <c r="Q850" s="235"/>
      <c r="R850" s="239"/>
      <c r="T850" s="240"/>
      <c r="U850" s="235"/>
      <c r="V850" s="235"/>
      <c r="W850" s="235"/>
      <c r="X850" s="235"/>
      <c r="Y850" s="235"/>
      <c r="Z850" s="235"/>
      <c r="AA850" s="241"/>
      <c r="AT850" s="242" t="s">
        <v>280</v>
      </c>
      <c r="AU850" s="242" t="s">
        <v>126</v>
      </c>
      <c r="AV850" s="10" t="s">
        <v>85</v>
      </c>
      <c r="AW850" s="10" t="s">
        <v>35</v>
      </c>
      <c r="AX850" s="10" t="s">
        <v>77</v>
      </c>
      <c r="AY850" s="242" t="s">
        <v>272</v>
      </c>
    </row>
    <row r="851" s="11" customFormat="1" ht="16.5" customHeight="1">
      <c r="B851" s="243"/>
      <c r="C851" s="244"/>
      <c r="D851" s="244"/>
      <c r="E851" s="245" t="s">
        <v>22</v>
      </c>
      <c r="F851" s="246" t="s">
        <v>709</v>
      </c>
      <c r="G851" s="244"/>
      <c r="H851" s="244"/>
      <c r="I851" s="244"/>
      <c r="J851" s="244"/>
      <c r="K851" s="247">
        <v>31.199999999999999</v>
      </c>
      <c r="L851" s="244"/>
      <c r="M851" s="244"/>
      <c r="N851" s="244"/>
      <c r="O851" s="244"/>
      <c r="P851" s="244"/>
      <c r="Q851" s="244"/>
      <c r="R851" s="248"/>
      <c r="T851" s="249"/>
      <c r="U851" s="244"/>
      <c r="V851" s="244"/>
      <c r="W851" s="244"/>
      <c r="X851" s="244"/>
      <c r="Y851" s="244"/>
      <c r="Z851" s="244"/>
      <c r="AA851" s="250"/>
      <c r="AT851" s="251" t="s">
        <v>280</v>
      </c>
      <c r="AU851" s="251" t="s">
        <v>126</v>
      </c>
      <c r="AV851" s="11" t="s">
        <v>126</v>
      </c>
      <c r="AW851" s="11" t="s">
        <v>35</v>
      </c>
      <c r="AX851" s="11" t="s">
        <v>77</v>
      </c>
      <c r="AY851" s="251" t="s">
        <v>272</v>
      </c>
    </row>
    <row r="852" s="12" customFormat="1" ht="16.5" customHeight="1">
      <c r="B852" s="253"/>
      <c r="C852" s="254"/>
      <c r="D852" s="254"/>
      <c r="E852" s="255" t="s">
        <v>22</v>
      </c>
      <c r="F852" s="256" t="s">
        <v>284</v>
      </c>
      <c r="G852" s="254"/>
      <c r="H852" s="254"/>
      <c r="I852" s="254"/>
      <c r="J852" s="254"/>
      <c r="K852" s="257">
        <v>31.199999999999999</v>
      </c>
      <c r="L852" s="254"/>
      <c r="M852" s="254"/>
      <c r="N852" s="254"/>
      <c r="O852" s="254"/>
      <c r="P852" s="254"/>
      <c r="Q852" s="254"/>
      <c r="R852" s="258"/>
      <c r="T852" s="259"/>
      <c r="U852" s="254"/>
      <c r="V852" s="254"/>
      <c r="W852" s="254"/>
      <c r="X852" s="254"/>
      <c r="Y852" s="254"/>
      <c r="Z852" s="254"/>
      <c r="AA852" s="260"/>
      <c r="AT852" s="261" t="s">
        <v>280</v>
      </c>
      <c r="AU852" s="261" t="s">
        <v>126</v>
      </c>
      <c r="AV852" s="12" t="s">
        <v>277</v>
      </c>
      <c r="AW852" s="12" t="s">
        <v>35</v>
      </c>
      <c r="AX852" s="12" t="s">
        <v>77</v>
      </c>
      <c r="AY852" s="261" t="s">
        <v>272</v>
      </c>
    </row>
    <row r="853" s="13" customFormat="1" ht="16.5" customHeight="1">
      <c r="B853" s="262"/>
      <c r="C853" s="263"/>
      <c r="D853" s="263"/>
      <c r="E853" s="264" t="s">
        <v>22</v>
      </c>
      <c r="F853" s="265" t="s">
        <v>285</v>
      </c>
      <c r="G853" s="263"/>
      <c r="H853" s="263"/>
      <c r="I853" s="263"/>
      <c r="J853" s="263"/>
      <c r="K853" s="266">
        <v>31.199999999999999</v>
      </c>
      <c r="L853" s="263"/>
      <c r="M853" s="263"/>
      <c r="N853" s="263"/>
      <c r="O853" s="263"/>
      <c r="P853" s="263"/>
      <c r="Q853" s="263"/>
      <c r="R853" s="267"/>
      <c r="T853" s="268"/>
      <c r="U853" s="263"/>
      <c r="V853" s="263"/>
      <c r="W853" s="263"/>
      <c r="X853" s="263"/>
      <c r="Y853" s="263"/>
      <c r="Z853" s="263"/>
      <c r="AA853" s="269"/>
      <c r="AT853" s="270" t="s">
        <v>280</v>
      </c>
      <c r="AU853" s="270" t="s">
        <v>126</v>
      </c>
      <c r="AV853" s="13" t="s">
        <v>276</v>
      </c>
      <c r="AW853" s="13" t="s">
        <v>35</v>
      </c>
      <c r="AX853" s="13" t="s">
        <v>85</v>
      </c>
      <c r="AY853" s="270" t="s">
        <v>272</v>
      </c>
    </row>
    <row r="854" s="1" customFormat="1" ht="63.75" customHeight="1">
      <c r="B854" s="48"/>
      <c r="C854" s="223" t="s">
        <v>748</v>
      </c>
      <c r="D854" s="223" t="s">
        <v>273</v>
      </c>
      <c r="E854" s="224" t="s">
        <v>749</v>
      </c>
      <c r="F854" s="225" t="s">
        <v>750</v>
      </c>
      <c r="G854" s="225"/>
      <c r="H854" s="225"/>
      <c r="I854" s="225"/>
      <c r="J854" s="226" t="s">
        <v>321</v>
      </c>
      <c r="K854" s="227">
        <v>0.158</v>
      </c>
      <c r="L854" s="228">
        <v>0</v>
      </c>
      <c r="M854" s="229"/>
      <c r="N854" s="230">
        <f>ROUND(L854*K854,2)</f>
        <v>0</v>
      </c>
      <c r="O854" s="230"/>
      <c r="P854" s="230"/>
      <c r="Q854" s="230"/>
      <c r="R854" s="50"/>
      <c r="T854" s="231" t="s">
        <v>22</v>
      </c>
      <c r="U854" s="58" t="s">
        <v>42</v>
      </c>
      <c r="V854" s="49"/>
      <c r="W854" s="232">
        <f>V854*K854</f>
        <v>0</v>
      </c>
      <c r="X854" s="232">
        <v>0</v>
      </c>
      <c r="Y854" s="232">
        <f>X854*K854</f>
        <v>0</v>
      </c>
      <c r="Z854" s="232">
        <v>0</v>
      </c>
      <c r="AA854" s="233">
        <f>Z854*K854</f>
        <v>0</v>
      </c>
      <c r="AR854" s="24" t="s">
        <v>369</v>
      </c>
      <c r="AT854" s="24" t="s">
        <v>273</v>
      </c>
      <c r="AU854" s="24" t="s">
        <v>126</v>
      </c>
      <c r="AY854" s="24" t="s">
        <v>272</v>
      </c>
      <c r="BE854" s="144">
        <f>IF(U854="základní",N854,0)</f>
        <v>0</v>
      </c>
      <c r="BF854" s="144">
        <f>IF(U854="snížená",N854,0)</f>
        <v>0</v>
      </c>
      <c r="BG854" s="144">
        <f>IF(U854="zákl. přenesená",N854,0)</f>
        <v>0</v>
      </c>
      <c r="BH854" s="144">
        <f>IF(U854="sníž. přenesená",N854,0)</f>
        <v>0</v>
      </c>
      <c r="BI854" s="144">
        <f>IF(U854="nulová",N854,0)</f>
        <v>0</v>
      </c>
      <c r="BJ854" s="24" t="s">
        <v>85</v>
      </c>
      <c r="BK854" s="144">
        <f>ROUND(L854*K854,2)</f>
        <v>0</v>
      </c>
      <c r="BL854" s="24" t="s">
        <v>369</v>
      </c>
      <c r="BM854" s="24" t="s">
        <v>751</v>
      </c>
    </row>
    <row r="855" s="9" customFormat="1" ht="29.88" customHeight="1">
      <c r="B855" s="208"/>
      <c r="C855" s="209"/>
      <c r="D855" s="219" t="s">
        <v>238</v>
      </c>
      <c r="E855" s="219"/>
      <c r="F855" s="219"/>
      <c r="G855" s="219"/>
      <c r="H855" s="219"/>
      <c r="I855" s="219"/>
      <c r="J855" s="219"/>
      <c r="K855" s="219"/>
      <c r="L855" s="219"/>
      <c r="M855" s="219"/>
      <c r="N855" s="283">
        <f>BK855</f>
        <v>0</v>
      </c>
      <c r="O855" s="284"/>
      <c r="P855" s="284"/>
      <c r="Q855" s="284"/>
      <c r="R855" s="212"/>
      <c r="T855" s="213"/>
      <c r="U855" s="209"/>
      <c r="V855" s="209"/>
      <c r="W855" s="214">
        <f>SUM(W856:W938)</f>
        <v>0</v>
      </c>
      <c r="X855" s="209"/>
      <c r="Y855" s="214">
        <f>SUM(Y856:Y938)</f>
        <v>0.27851939999999997</v>
      </c>
      <c r="Z855" s="209"/>
      <c r="AA855" s="215">
        <f>SUM(AA856:AA938)</f>
        <v>0</v>
      </c>
      <c r="AR855" s="216" t="s">
        <v>126</v>
      </c>
      <c r="AT855" s="217" t="s">
        <v>76</v>
      </c>
      <c r="AU855" s="217" t="s">
        <v>85</v>
      </c>
      <c r="AY855" s="216" t="s">
        <v>272</v>
      </c>
      <c r="BK855" s="218">
        <f>SUM(BK856:BK938)</f>
        <v>0</v>
      </c>
    </row>
    <row r="856" s="1" customFormat="1" ht="51" customHeight="1">
      <c r="B856" s="48"/>
      <c r="C856" s="223" t="s">
        <v>752</v>
      </c>
      <c r="D856" s="223" t="s">
        <v>273</v>
      </c>
      <c r="E856" s="224" t="s">
        <v>753</v>
      </c>
      <c r="F856" s="225" t="s">
        <v>754</v>
      </c>
      <c r="G856" s="225"/>
      <c r="H856" s="225"/>
      <c r="I856" s="225"/>
      <c r="J856" s="226" t="s">
        <v>334</v>
      </c>
      <c r="K856" s="227">
        <v>2.5</v>
      </c>
      <c r="L856" s="228">
        <v>0</v>
      </c>
      <c r="M856" s="229"/>
      <c r="N856" s="230">
        <f>ROUND(L856*K856,2)</f>
        <v>0</v>
      </c>
      <c r="O856" s="230"/>
      <c r="P856" s="230"/>
      <c r="Q856" s="230"/>
      <c r="R856" s="50"/>
      <c r="T856" s="231" t="s">
        <v>22</v>
      </c>
      <c r="U856" s="58" t="s">
        <v>42</v>
      </c>
      <c r="V856" s="49"/>
      <c r="W856" s="232">
        <f>V856*K856</f>
        <v>0</v>
      </c>
      <c r="X856" s="232">
        <v>0.00029999999999999997</v>
      </c>
      <c r="Y856" s="232">
        <f>X856*K856</f>
        <v>0.00074999999999999991</v>
      </c>
      <c r="Z856" s="232">
        <v>0</v>
      </c>
      <c r="AA856" s="233">
        <f>Z856*K856</f>
        <v>0</v>
      </c>
      <c r="AR856" s="24" t="s">
        <v>369</v>
      </c>
      <c r="AT856" s="24" t="s">
        <v>273</v>
      </c>
      <c r="AU856" s="24" t="s">
        <v>126</v>
      </c>
      <c r="AY856" s="24" t="s">
        <v>272</v>
      </c>
      <c r="BE856" s="144">
        <f>IF(U856="základní",N856,0)</f>
        <v>0</v>
      </c>
      <c r="BF856" s="144">
        <f>IF(U856="snížená",N856,0)</f>
        <v>0</v>
      </c>
      <c r="BG856" s="144">
        <f>IF(U856="zákl. přenesená",N856,0)</f>
        <v>0</v>
      </c>
      <c r="BH856" s="144">
        <f>IF(U856="sníž. přenesená",N856,0)</f>
        <v>0</v>
      </c>
      <c r="BI856" s="144">
        <f>IF(U856="nulová",N856,0)</f>
        <v>0</v>
      </c>
      <c r="BJ856" s="24" t="s">
        <v>85</v>
      </c>
      <c r="BK856" s="144">
        <f>ROUND(L856*K856,2)</f>
        <v>0</v>
      </c>
      <c r="BL856" s="24" t="s">
        <v>369</v>
      </c>
      <c r="BM856" s="24" t="s">
        <v>755</v>
      </c>
    </row>
    <row r="857" s="10" customFormat="1" ht="16.5" customHeight="1">
      <c r="B857" s="234"/>
      <c r="C857" s="235"/>
      <c r="D857" s="235"/>
      <c r="E857" s="236" t="s">
        <v>22</v>
      </c>
      <c r="F857" s="237" t="s">
        <v>756</v>
      </c>
      <c r="G857" s="238"/>
      <c r="H857" s="238"/>
      <c r="I857" s="238"/>
      <c r="J857" s="235"/>
      <c r="K857" s="236" t="s">
        <v>22</v>
      </c>
      <c r="L857" s="235"/>
      <c r="M857" s="235"/>
      <c r="N857" s="235"/>
      <c r="O857" s="235"/>
      <c r="P857" s="235"/>
      <c r="Q857" s="235"/>
      <c r="R857" s="239"/>
      <c r="T857" s="240"/>
      <c r="U857" s="235"/>
      <c r="V857" s="235"/>
      <c r="W857" s="235"/>
      <c r="X857" s="235"/>
      <c r="Y857" s="235"/>
      <c r="Z857" s="235"/>
      <c r="AA857" s="241"/>
      <c r="AT857" s="242" t="s">
        <v>280</v>
      </c>
      <c r="AU857" s="242" t="s">
        <v>126</v>
      </c>
      <c r="AV857" s="10" t="s">
        <v>85</v>
      </c>
      <c r="AW857" s="10" t="s">
        <v>35</v>
      </c>
      <c r="AX857" s="10" t="s">
        <v>77</v>
      </c>
      <c r="AY857" s="242" t="s">
        <v>272</v>
      </c>
    </row>
    <row r="858" s="11" customFormat="1" ht="16.5" customHeight="1">
      <c r="B858" s="243"/>
      <c r="C858" s="244"/>
      <c r="D858" s="244"/>
      <c r="E858" s="245" t="s">
        <v>22</v>
      </c>
      <c r="F858" s="246" t="s">
        <v>22</v>
      </c>
      <c r="G858" s="244"/>
      <c r="H858" s="244"/>
      <c r="I858" s="244"/>
      <c r="J858" s="244"/>
      <c r="K858" s="247">
        <v>0</v>
      </c>
      <c r="L858" s="244"/>
      <c r="M858" s="244"/>
      <c r="N858" s="244"/>
      <c r="O858" s="244"/>
      <c r="P858" s="244"/>
      <c r="Q858" s="244"/>
      <c r="R858" s="248"/>
      <c r="T858" s="249"/>
      <c r="U858" s="244"/>
      <c r="V858" s="244"/>
      <c r="W858" s="244"/>
      <c r="X858" s="244"/>
      <c r="Y858" s="244"/>
      <c r="Z858" s="244"/>
      <c r="AA858" s="250"/>
      <c r="AT858" s="251" t="s">
        <v>280</v>
      </c>
      <c r="AU858" s="251" t="s">
        <v>126</v>
      </c>
      <c r="AV858" s="11" t="s">
        <v>126</v>
      </c>
      <c r="AW858" s="11" t="s">
        <v>6</v>
      </c>
      <c r="AX858" s="11" t="s">
        <v>77</v>
      </c>
      <c r="AY858" s="251" t="s">
        <v>272</v>
      </c>
    </row>
    <row r="859" s="10" customFormat="1" ht="16.5" customHeight="1">
      <c r="B859" s="234"/>
      <c r="C859" s="235"/>
      <c r="D859" s="235"/>
      <c r="E859" s="236" t="s">
        <v>22</v>
      </c>
      <c r="F859" s="252" t="s">
        <v>281</v>
      </c>
      <c r="G859" s="235"/>
      <c r="H859" s="235"/>
      <c r="I859" s="235"/>
      <c r="J859" s="235"/>
      <c r="K859" s="236" t="s">
        <v>22</v>
      </c>
      <c r="L859" s="235"/>
      <c r="M859" s="235"/>
      <c r="N859" s="235"/>
      <c r="O859" s="235"/>
      <c r="P859" s="235"/>
      <c r="Q859" s="235"/>
      <c r="R859" s="239"/>
      <c r="T859" s="240"/>
      <c r="U859" s="235"/>
      <c r="V859" s="235"/>
      <c r="W859" s="235"/>
      <c r="X859" s="235"/>
      <c r="Y859" s="235"/>
      <c r="Z859" s="235"/>
      <c r="AA859" s="241"/>
      <c r="AT859" s="242" t="s">
        <v>280</v>
      </c>
      <c r="AU859" s="242" t="s">
        <v>126</v>
      </c>
      <c r="AV859" s="10" t="s">
        <v>85</v>
      </c>
      <c r="AW859" s="10" t="s">
        <v>35</v>
      </c>
      <c r="AX859" s="10" t="s">
        <v>77</v>
      </c>
      <c r="AY859" s="242" t="s">
        <v>272</v>
      </c>
    </row>
    <row r="860" s="10" customFormat="1" ht="16.5" customHeight="1">
      <c r="B860" s="234"/>
      <c r="C860" s="235"/>
      <c r="D860" s="235"/>
      <c r="E860" s="236" t="s">
        <v>22</v>
      </c>
      <c r="F860" s="252" t="s">
        <v>527</v>
      </c>
      <c r="G860" s="235"/>
      <c r="H860" s="235"/>
      <c r="I860" s="235"/>
      <c r="J860" s="235"/>
      <c r="K860" s="236" t="s">
        <v>22</v>
      </c>
      <c r="L860" s="235"/>
      <c r="M860" s="235"/>
      <c r="N860" s="235"/>
      <c r="O860" s="235"/>
      <c r="P860" s="235"/>
      <c r="Q860" s="235"/>
      <c r="R860" s="239"/>
      <c r="T860" s="240"/>
      <c r="U860" s="235"/>
      <c r="V860" s="235"/>
      <c r="W860" s="235"/>
      <c r="X860" s="235"/>
      <c r="Y860" s="235"/>
      <c r="Z860" s="235"/>
      <c r="AA860" s="241"/>
      <c r="AT860" s="242" t="s">
        <v>280</v>
      </c>
      <c r="AU860" s="242" t="s">
        <v>126</v>
      </c>
      <c r="AV860" s="10" t="s">
        <v>85</v>
      </c>
      <c r="AW860" s="10" t="s">
        <v>35</v>
      </c>
      <c r="AX860" s="10" t="s">
        <v>77</v>
      </c>
      <c r="AY860" s="242" t="s">
        <v>272</v>
      </c>
    </row>
    <row r="861" s="11" customFormat="1" ht="16.5" customHeight="1">
      <c r="B861" s="243"/>
      <c r="C861" s="244"/>
      <c r="D861" s="244"/>
      <c r="E861" s="245" t="s">
        <v>22</v>
      </c>
      <c r="F861" s="246" t="s">
        <v>542</v>
      </c>
      <c r="G861" s="244"/>
      <c r="H861" s="244"/>
      <c r="I861" s="244"/>
      <c r="J861" s="244"/>
      <c r="K861" s="247">
        <v>2.5</v>
      </c>
      <c r="L861" s="244"/>
      <c r="M861" s="244"/>
      <c r="N861" s="244"/>
      <c r="O861" s="244"/>
      <c r="P861" s="244"/>
      <c r="Q861" s="244"/>
      <c r="R861" s="248"/>
      <c r="T861" s="249"/>
      <c r="U861" s="244"/>
      <c r="V861" s="244"/>
      <c r="W861" s="244"/>
      <c r="X861" s="244"/>
      <c r="Y861" s="244"/>
      <c r="Z861" s="244"/>
      <c r="AA861" s="250"/>
      <c r="AT861" s="251" t="s">
        <v>280</v>
      </c>
      <c r="AU861" s="251" t="s">
        <v>126</v>
      </c>
      <c r="AV861" s="11" t="s">
        <v>126</v>
      </c>
      <c r="AW861" s="11" t="s">
        <v>35</v>
      </c>
      <c r="AX861" s="11" t="s">
        <v>77</v>
      </c>
      <c r="AY861" s="251" t="s">
        <v>272</v>
      </c>
    </row>
    <row r="862" s="12" customFormat="1" ht="16.5" customHeight="1">
      <c r="B862" s="253"/>
      <c r="C862" s="254"/>
      <c r="D862" s="254"/>
      <c r="E862" s="255" t="s">
        <v>22</v>
      </c>
      <c r="F862" s="256" t="s">
        <v>284</v>
      </c>
      <c r="G862" s="254"/>
      <c r="H862" s="254"/>
      <c r="I862" s="254"/>
      <c r="J862" s="254"/>
      <c r="K862" s="257">
        <v>2.5</v>
      </c>
      <c r="L862" s="254"/>
      <c r="M862" s="254"/>
      <c r="N862" s="254"/>
      <c r="O862" s="254"/>
      <c r="P862" s="254"/>
      <c r="Q862" s="254"/>
      <c r="R862" s="258"/>
      <c r="T862" s="259"/>
      <c r="U862" s="254"/>
      <c r="V862" s="254"/>
      <c r="W862" s="254"/>
      <c r="X862" s="254"/>
      <c r="Y862" s="254"/>
      <c r="Z862" s="254"/>
      <c r="AA862" s="260"/>
      <c r="AT862" s="261" t="s">
        <v>280</v>
      </c>
      <c r="AU862" s="261" t="s">
        <v>126</v>
      </c>
      <c r="AV862" s="12" t="s">
        <v>277</v>
      </c>
      <c r="AW862" s="12" t="s">
        <v>35</v>
      </c>
      <c r="AX862" s="12" t="s">
        <v>77</v>
      </c>
      <c r="AY862" s="261" t="s">
        <v>272</v>
      </c>
    </row>
    <row r="863" s="13" customFormat="1" ht="16.5" customHeight="1">
      <c r="B863" s="262"/>
      <c r="C863" s="263"/>
      <c r="D863" s="263"/>
      <c r="E863" s="264" t="s">
        <v>187</v>
      </c>
      <c r="F863" s="265" t="s">
        <v>285</v>
      </c>
      <c r="G863" s="263"/>
      <c r="H863" s="263"/>
      <c r="I863" s="263"/>
      <c r="J863" s="263"/>
      <c r="K863" s="266">
        <v>2.5</v>
      </c>
      <c r="L863" s="263"/>
      <c r="M863" s="263"/>
      <c r="N863" s="263"/>
      <c r="O863" s="263"/>
      <c r="P863" s="263"/>
      <c r="Q863" s="263"/>
      <c r="R863" s="267"/>
      <c r="T863" s="268"/>
      <c r="U863" s="263"/>
      <c r="V863" s="263"/>
      <c r="W863" s="263"/>
      <c r="X863" s="263"/>
      <c r="Y863" s="263"/>
      <c r="Z863" s="263"/>
      <c r="AA863" s="269"/>
      <c r="AT863" s="270" t="s">
        <v>280</v>
      </c>
      <c r="AU863" s="270" t="s">
        <v>126</v>
      </c>
      <c r="AV863" s="13" t="s">
        <v>276</v>
      </c>
      <c r="AW863" s="13" t="s">
        <v>35</v>
      </c>
      <c r="AX863" s="13" t="s">
        <v>85</v>
      </c>
      <c r="AY863" s="270" t="s">
        <v>272</v>
      </c>
    </row>
    <row r="864" s="1" customFormat="1" ht="16.5" customHeight="1">
      <c r="B864" s="48"/>
      <c r="C864" s="271" t="s">
        <v>757</v>
      </c>
      <c r="D864" s="271" t="s">
        <v>349</v>
      </c>
      <c r="E864" s="272" t="s">
        <v>758</v>
      </c>
      <c r="F864" s="273" t="s">
        <v>759</v>
      </c>
      <c r="G864" s="273"/>
      <c r="H864" s="273"/>
      <c r="I864" s="273"/>
      <c r="J864" s="274" t="s">
        <v>334</v>
      </c>
      <c r="K864" s="275">
        <v>2.5499999999999998</v>
      </c>
      <c r="L864" s="276">
        <v>0</v>
      </c>
      <c r="M864" s="277"/>
      <c r="N864" s="278">
        <f>ROUND(L864*K864,2)</f>
        <v>0</v>
      </c>
      <c r="O864" s="230"/>
      <c r="P864" s="230"/>
      <c r="Q864" s="230"/>
      <c r="R864" s="50"/>
      <c r="T864" s="231" t="s">
        <v>22</v>
      </c>
      <c r="U864" s="58" t="s">
        <v>42</v>
      </c>
      <c r="V864" s="49"/>
      <c r="W864" s="232">
        <f>V864*K864</f>
        <v>0</v>
      </c>
      <c r="X864" s="232">
        <v>0.0020999999999999999</v>
      </c>
      <c r="Y864" s="232">
        <f>X864*K864</f>
        <v>0.0053549999999999995</v>
      </c>
      <c r="Z864" s="232">
        <v>0</v>
      </c>
      <c r="AA864" s="233">
        <f>Z864*K864</f>
        <v>0</v>
      </c>
      <c r="AR864" s="24" t="s">
        <v>469</v>
      </c>
      <c r="AT864" s="24" t="s">
        <v>349</v>
      </c>
      <c r="AU864" s="24" t="s">
        <v>126</v>
      </c>
      <c r="AY864" s="24" t="s">
        <v>272</v>
      </c>
      <c r="BE864" s="144">
        <f>IF(U864="základní",N864,0)</f>
        <v>0</v>
      </c>
      <c r="BF864" s="144">
        <f>IF(U864="snížená",N864,0)</f>
        <v>0</v>
      </c>
      <c r="BG864" s="144">
        <f>IF(U864="zákl. přenesená",N864,0)</f>
        <v>0</v>
      </c>
      <c r="BH864" s="144">
        <f>IF(U864="sníž. přenesená",N864,0)</f>
        <v>0</v>
      </c>
      <c r="BI864" s="144">
        <f>IF(U864="nulová",N864,0)</f>
        <v>0</v>
      </c>
      <c r="BJ864" s="24" t="s">
        <v>85</v>
      </c>
      <c r="BK864" s="144">
        <f>ROUND(L864*K864,2)</f>
        <v>0</v>
      </c>
      <c r="BL864" s="24" t="s">
        <v>369</v>
      </c>
      <c r="BM864" s="24" t="s">
        <v>760</v>
      </c>
    </row>
    <row r="865" s="10" customFormat="1" ht="16.5" customHeight="1">
      <c r="B865" s="234"/>
      <c r="C865" s="235"/>
      <c r="D865" s="235"/>
      <c r="E865" s="236" t="s">
        <v>22</v>
      </c>
      <c r="F865" s="237" t="s">
        <v>761</v>
      </c>
      <c r="G865" s="238"/>
      <c r="H865" s="238"/>
      <c r="I865" s="238"/>
      <c r="J865" s="235"/>
      <c r="K865" s="236" t="s">
        <v>22</v>
      </c>
      <c r="L865" s="235"/>
      <c r="M865" s="235"/>
      <c r="N865" s="235"/>
      <c r="O865" s="235"/>
      <c r="P865" s="235"/>
      <c r="Q865" s="235"/>
      <c r="R865" s="239"/>
      <c r="T865" s="240"/>
      <c r="U865" s="235"/>
      <c r="V865" s="235"/>
      <c r="W865" s="235"/>
      <c r="X865" s="235"/>
      <c r="Y865" s="235"/>
      <c r="Z865" s="235"/>
      <c r="AA865" s="241"/>
      <c r="AT865" s="242" t="s">
        <v>280</v>
      </c>
      <c r="AU865" s="242" t="s">
        <v>126</v>
      </c>
      <c r="AV865" s="10" t="s">
        <v>85</v>
      </c>
      <c r="AW865" s="10" t="s">
        <v>35</v>
      </c>
      <c r="AX865" s="10" t="s">
        <v>77</v>
      </c>
      <c r="AY865" s="242" t="s">
        <v>272</v>
      </c>
    </row>
    <row r="866" s="10" customFormat="1" ht="16.5" customHeight="1">
      <c r="B866" s="234"/>
      <c r="C866" s="235"/>
      <c r="D866" s="235"/>
      <c r="E866" s="236" t="s">
        <v>22</v>
      </c>
      <c r="F866" s="252" t="s">
        <v>510</v>
      </c>
      <c r="G866" s="235"/>
      <c r="H866" s="235"/>
      <c r="I866" s="235"/>
      <c r="J866" s="235"/>
      <c r="K866" s="236" t="s">
        <v>22</v>
      </c>
      <c r="L866" s="235"/>
      <c r="M866" s="235"/>
      <c r="N866" s="235"/>
      <c r="O866" s="235"/>
      <c r="P866" s="235"/>
      <c r="Q866" s="235"/>
      <c r="R866" s="239"/>
      <c r="T866" s="240"/>
      <c r="U866" s="235"/>
      <c r="V866" s="235"/>
      <c r="W866" s="235"/>
      <c r="X866" s="235"/>
      <c r="Y866" s="235"/>
      <c r="Z866" s="235"/>
      <c r="AA866" s="241"/>
      <c r="AT866" s="242" t="s">
        <v>280</v>
      </c>
      <c r="AU866" s="242" t="s">
        <v>126</v>
      </c>
      <c r="AV866" s="10" t="s">
        <v>85</v>
      </c>
      <c r="AW866" s="10" t="s">
        <v>35</v>
      </c>
      <c r="AX866" s="10" t="s">
        <v>77</v>
      </c>
      <c r="AY866" s="242" t="s">
        <v>272</v>
      </c>
    </row>
    <row r="867" s="11" customFormat="1" ht="16.5" customHeight="1">
      <c r="B867" s="243"/>
      <c r="C867" s="244"/>
      <c r="D867" s="244"/>
      <c r="E867" s="245" t="s">
        <v>22</v>
      </c>
      <c r="F867" s="246" t="s">
        <v>22</v>
      </c>
      <c r="G867" s="244"/>
      <c r="H867" s="244"/>
      <c r="I867" s="244"/>
      <c r="J867" s="244"/>
      <c r="K867" s="247">
        <v>0</v>
      </c>
      <c r="L867" s="244"/>
      <c r="M867" s="244"/>
      <c r="N867" s="244"/>
      <c r="O867" s="244"/>
      <c r="P867" s="244"/>
      <c r="Q867" s="244"/>
      <c r="R867" s="248"/>
      <c r="T867" s="249"/>
      <c r="U867" s="244"/>
      <c r="V867" s="244"/>
      <c r="W867" s="244"/>
      <c r="X867" s="244"/>
      <c r="Y867" s="244"/>
      <c r="Z867" s="244"/>
      <c r="AA867" s="250"/>
      <c r="AT867" s="251" t="s">
        <v>280</v>
      </c>
      <c r="AU867" s="251" t="s">
        <v>126</v>
      </c>
      <c r="AV867" s="11" t="s">
        <v>126</v>
      </c>
      <c r="AW867" s="11" t="s">
        <v>6</v>
      </c>
      <c r="AX867" s="11" t="s">
        <v>77</v>
      </c>
      <c r="AY867" s="251" t="s">
        <v>272</v>
      </c>
    </row>
    <row r="868" s="10" customFormat="1" ht="16.5" customHeight="1">
      <c r="B868" s="234"/>
      <c r="C868" s="235"/>
      <c r="D868" s="235"/>
      <c r="E868" s="236" t="s">
        <v>22</v>
      </c>
      <c r="F868" s="252" t="s">
        <v>756</v>
      </c>
      <c r="G868" s="235"/>
      <c r="H868" s="235"/>
      <c r="I868" s="235"/>
      <c r="J868" s="235"/>
      <c r="K868" s="236" t="s">
        <v>22</v>
      </c>
      <c r="L868" s="235"/>
      <c r="M868" s="235"/>
      <c r="N868" s="235"/>
      <c r="O868" s="235"/>
      <c r="P868" s="235"/>
      <c r="Q868" s="235"/>
      <c r="R868" s="239"/>
      <c r="T868" s="240"/>
      <c r="U868" s="235"/>
      <c r="V868" s="235"/>
      <c r="W868" s="235"/>
      <c r="X868" s="235"/>
      <c r="Y868" s="235"/>
      <c r="Z868" s="235"/>
      <c r="AA868" s="241"/>
      <c r="AT868" s="242" t="s">
        <v>280</v>
      </c>
      <c r="AU868" s="242" t="s">
        <v>126</v>
      </c>
      <c r="AV868" s="10" t="s">
        <v>85</v>
      </c>
      <c r="AW868" s="10" t="s">
        <v>35</v>
      </c>
      <c r="AX868" s="10" t="s">
        <v>77</v>
      </c>
      <c r="AY868" s="242" t="s">
        <v>272</v>
      </c>
    </row>
    <row r="869" s="11" customFormat="1" ht="16.5" customHeight="1">
      <c r="B869" s="243"/>
      <c r="C869" s="244"/>
      <c r="D869" s="244"/>
      <c r="E869" s="245" t="s">
        <v>22</v>
      </c>
      <c r="F869" s="246" t="s">
        <v>762</v>
      </c>
      <c r="G869" s="244"/>
      <c r="H869" s="244"/>
      <c r="I869" s="244"/>
      <c r="J869" s="244"/>
      <c r="K869" s="247">
        <v>2.5499999999999998</v>
      </c>
      <c r="L869" s="244"/>
      <c r="M869" s="244"/>
      <c r="N869" s="244"/>
      <c r="O869" s="244"/>
      <c r="P869" s="244"/>
      <c r="Q869" s="244"/>
      <c r="R869" s="248"/>
      <c r="T869" s="249"/>
      <c r="U869" s="244"/>
      <c r="V869" s="244"/>
      <c r="W869" s="244"/>
      <c r="X869" s="244"/>
      <c r="Y869" s="244"/>
      <c r="Z869" s="244"/>
      <c r="AA869" s="250"/>
      <c r="AT869" s="251" t="s">
        <v>280</v>
      </c>
      <c r="AU869" s="251" t="s">
        <v>126</v>
      </c>
      <c r="AV869" s="11" t="s">
        <v>126</v>
      </c>
      <c r="AW869" s="11" t="s">
        <v>35</v>
      </c>
      <c r="AX869" s="11" t="s">
        <v>77</v>
      </c>
      <c r="AY869" s="251" t="s">
        <v>272</v>
      </c>
    </row>
    <row r="870" s="12" customFormat="1" ht="16.5" customHeight="1">
      <c r="B870" s="253"/>
      <c r="C870" s="254"/>
      <c r="D870" s="254"/>
      <c r="E870" s="255" t="s">
        <v>22</v>
      </c>
      <c r="F870" s="256" t="s">
        <v>284</v>
      </c>
      <c r="G870" s="254"/>
      <c r="H870" s="254"/>
      <c r="I870" s="254"/>
      <c r="J870" s="254"/>
      <c r="K870" s="257">
        <v>2.5499999999999998</v>
      </c>
      <c r="L870" s="254"/>
      <c r="M870" s="254"/>
      <c r="N870" s="254"/>
      <c r="O870" s="254"/>
      <c r="P870" s="254"/>
      <c r="Q870" s="254"/>
      <c r="R870" s="258"/>
      <c r="T870" s="259"/>
      <c r="U870" s="254"/>
      <c r="V870" s="254"/>
      <c r="W870" s="254"/>
      <c r="X870" s="254"/>
      <c r="Y870" s="254"/>
      <c r="Z870" s="254"/>
      <c r="AA870" s="260"/>
      <c r="AT870" s="261" t="s">
        <v>280</v>
      </c>
      <c r="AU870" s="261" t="s">
        <v>126</v>
      </c>
      <c r="AV870" s="12" t="s">
        <v>277</v>
      </c>
      <c r="AW870" s="12" t="s">
        <v>35</v>
      </c>
      <c r="AX870" s="12" t="s">
        <v>77</v>
      </c>
      <c r="AY870" s="261" t="s">
        <v>272</v>
      </c>
    </row>
    <row r="871" s="13" customFormat="1" ht="16.5" customHeight="1">
      <c r="B871" s="262"/>
      <c r="C871" s="263"/>
      <c r="D871" s="263"/>
      <c r="E871" s="264" t="s">
        <v>22</v>
      </c>
      <c r="F871" s="265" t="s">
        <v>285</v>
      </c>
      <c r="G871" s="263"/>
      <c r="H871" s="263"/>
      <c r="I871" s="263"/>
      <c r="J871" s="263"/>
      <c r="K871" s="266">
        <v>2.5499999999999998</v>
      </c>
      <c r="L871" s="263"/>
      <c r="M871" s="263"/>
      <c r="N871" s="263"/>
      <c r="O871" s="263"/>
      <c r="P871" s="263"/>
      <c r="Q871" s="263"/>
      <c r="R871" s="267"/>
      <c r="T871" s="268"/>
      <c r="U871" s="263"/>
      <c r="V871" s="263"/>
      <c r="W871" s="263"/>
      <c r="X871" s="263"/>
      <c r="Y871" s="263"/>
      <c r="Z871" s="263"/>
      <c r="AA871" s="269"/>
      <c r="AT871" s="270" t="s">
        <v>280</v>
      </c>
      <c r="AU871" s="270" t="s">
        <v>126</v>
      </c>
      <c r="AV871" s="13" t="s">
        <v>276</v>
      </c>
      <c r="AW871" s="13" t="s">
        <v>35</v>
      </c>
      <c r="AX871" s="13" t="s">
        <v>85</v>
      </c>
      <c r="AY871" s="270" t="s">
        <v>272</v>
      </c>
    </row>
    <row r="872" s="1" customFormat="1" ht="38.25" customHeight="1">
      <c r="B872" s="48"/>
      <c r="C872" s="223" t="s">
        <v>763</v>
      </c>
      <c r="D872" s="223" t="s">
        <v>273</v>
      </c>
      <c r="E872" s="224" t="s">
        <v>764</v>
      </c>
      <c r="F872" s="225" t="s">
        <v>765</v>
      </c>
      <c r="G872" s="225"/>
      <c r="H872" s="225"/>
      <c r="I872" s="225"/>
      <c r="J872" s="226" t="s">
        <v>334</v>
      </c>
      <c r="K872" s="227">
        <v>21.59</v>
      </c>
      <c r="L872" s="228">
        <v>0</v>
      </c>
      <c r="M872" s="229"/>
      <c r="N872" s="230">
        <f>ROUND(L872*K872,2)</f>
        <v>0</v>
      </c>
      <c r="O872" s="230"/>
      <c r="P872" s="230"/>
      <c r="Q872" s="230"/>
      <c r="R872" s="50"/>
      <c r="T872" s="231" t="s">
        <v>22</v>
      </c>
      <c r="U872" s="58" t="s">
        <v>42</v>
      </c>
      <c r="V872" s="49"/>
      <c r="W872" s="232">
        <f>V872*K872</f>
        <v>0</v>
      </c>
      <c r="X872" s="232">
        <v>0.0060000000000000001</v>
      </c>
      <c r="Y872" s="232">
        <f>X872*K872</f>
        <v>0.12953999999999999</v>
      </c>
      <c r="Z872" s="232">
        <v>0</v>
      </c>
      <c r="AA872" s="233">
        <f>Z872*K872</f>
        <v>0</v>
      </c>
      <c r="AR872" s="24" t="s">
        <v>369</v>
      </c>
      <c r="AT872" s="24" t="s">
        <v>273</v>
      </c>
      <c r="AU872" s="24" t="s">
        <v>126</v>
      </c>
      <c r="AY872" s="24" t="s">
        <v>272</v>
      </c>
      <c r="BE872" s="144">
        <f>IF(U872="základní",N872,0)</f>
        <v>0</v>
      </c>
      <c r="BF872" s="144">
        <f>IF(U872="snížená",N872,0)</f>
        <v>0</v>
      </c>
      <c r="BG872" s="144">
        <f>IF(U872="zákl. přenesená",N872,0)</f>
        <v>0</v>
      </c>
      <c r="BH872" s="144">
        <f>IF(U872="sníž. přenesená",N872,0)</f>
        <v>0</v>
      </c>
      <c r="BI872" s="144">
        <f>IF(U872="nulová",N872,0)</f>
        <v>0</v>
      </c>
      <c r="BJ872" s="24" t="s">
        <v>85</v>
      </c>
      <c r="BK872" s="144">
        <f>ROUND(L872*K872,2)</f>
        <v>0</v>
      </c>
      <c r="BL872" s="24" t="s">
        <v>369</v>
      </c>
      <c r="BM872" s="24" t="s">
        <v>766</v>
      </c>
    </row>
    <row r="873" s="10" customFormat="1" ht="16.5" customHeight="1">
      <c r="B873" s="234"/>
      <c r="C873" s="235"/>
      <c r="D873" s="235"/>
      <c r="E873" s="236" t="s">
        <v>22</v>
      </c>
      <c r="F873" s="237" t="s">
        <v>767</v>
      </c>
      <c r="G873" s="238"/>
      <c r="H873" s="238"/>
      <c r="I873" s="238"/>
      <c r="J873" s="235"/>
      <c r="K873" s="236" t="s">
        <v>22</v>
      </c>
      <c r="L873" s="235"/>
      <c r="M873" s="235"/>
      <c r="N873" s="235"/>
      <c r="O873" s="235"/>
      <c r="P873" s="235"/>
      <c r="Q873" s="235"/>
      <c r="R873" s="239"/>
      <c r="T873" s="240"/>
      <c r="U873" s="235"/>
      <c r="V873" s="235"/>
      <c r="W873" s="235"/>
      <c r="X873" s="235"/>
      <c r="Y873" s="235"/>
      <c r="Z873" s="235"/>
      <c r="AA873" s="241"/>
      <c r="AT873" s="242" t="s">
        <v>280</v>
      </c>
      <c r="AU873" s="242" t="s">
        <v>126</v>
      </c>
      <c r="AV873" s="10" t="s">
        <v>85</v>
      </c>
      <c r="AW873" s="10" t="s">
        <v>35</v>
      </c>
      <c r="AX873" s="10" t="s">
        <v>77</v>
      </c>
      <c r="AY873" s="242" t="s">
        <v>272</v>
      </c>
    </row>
    <row r="874" s="11" customFormat="1" ht="16.5" customHeight="1">
      <c r="B874" s="243"/>
      <c r="C874" s="244"/>
      <c r="D874" s="244"/>
      <c r="E874" s="245" t="s">
        <v>22</v>
      </c>
      <c r="F874" s="246" t="s">
        <v>22</v>
      </c>
      <c r="G874" s="244"/>
      <c r="H874" s="244"/>
      <c r="I874" s="244"/>
      <c r="J874" s="244"/>
      <c r="K874" s="247">
        <v>0</v>
      </c>
      <c r="L874" s="244"/>
      <c r="M874" s="244"/>
      <c r="N874" s="244"/>
      <c r="O874" s="244"/>
      <c r="P874" s="244"/>
      <c r="Q874" s="244"/>
      <c r="R874" s="248"/>
      <c r="T874" s="249"/>
      <c r="U874" s="244"/>
      <c r="V874" s="244"/>
      <c r="W874" s="244"/>
      <c r="X874" s="244"/>
      <c r="Y874" s="244"/>
      <c r="Z874" s="244"/>
      <c r="AA874" s="250"/>
      <c r="AT874" s="251" t="s">
        <v>280</v>
      </c>
      <c r="AU874" s="251" t="s">
        <v>126</v>
      </c>
      <c r="AV874" s="11" t="s">
        <v>126</v>
      </c>
      <c r="AW874" s="11" t="s">
        <v>6</v>
      </c>
      <c r="AX874" s="11" t="s">
        <v>77</v>
      </c>
      <c r="AY874" s="251" t="s">
        <v>272</v>
      </c>
    </row>
    <row r="875" s="10" customFormat="1" ht="16.5" customHeight="1">
      <c r="B875" s="234"/>
      <c r="C875" s="235"/>
      <c r="D875" s="235"/>
      <c r="E875" s="236" t="s">
        <v>22</v>
      </c>
      <c r="F875" s="252" t="s">
        <v>281</v>
      </c>
      <c r="G875" s="235"/>
      <c r="H875" s="235"/>
      <c r="I875" s="235"/>
      <c r="J875" s="235"/>
      <c r="K875" s="236" t="s">
        <v>22</v>
      </c>
      <c r="L875" s="235"/>
      <c r="M875" s="235"/>
      <c r="N875" s="235"/>
      <c r="O875" s="235"/>
      <c r="P875" s="235"/>
      <c r="Q875" s="235"/>
      <c r="R875" s="239"/>
      <c r="T875" s="240"/>
      <c r="U875" s="235"/>
      <c r="V875" s="235"/>
      <c r="W875" s="235"/>
      <c r="X875" s="235"/>
      <c r="Y875" s="235"/>
      <c r="Z875" s="235"/>
      <c r="AA875" s="241"/>
      <c r="AT875" s="242" t="s">
        <v>280</v>
      </c>
      <c r="AU875" s="242" t="s">
        <v>126</v>
      </c>
      <c r="AV875" s="10" t="s">
        <v>85</v>
      </c>
      <c r="AW875" s="10" t="s">
        <v>35</v>
      </c>
      <c r="AX875" s="10" t="s">
        <v>77</v>
      </c>
      <c r="AY875" s="242" t="s">
        <v>272</v>
      </c>
    </row>
    <row r="876" s="10" customFormat="1" ht="16.5" customHeight="1">
      <c r="B876" s="234"/>
      <c r="C876" s="235"/>
      <c r="D876" s="235"/>
      <c r="E876" s="236" t="s">
        <v>22</v>
      </c>
      <c r="F876" s="252" t="s">
        <v>362</v>
      </c>
      <c r="G876" s="235"/>
      <c r="H876" s="235"/>
      <c r="I876" s="235"/>
      <c r="J876" s="235"/>
      <c r="K876" s="236" t="s">
        <v>22</v>
      </c>
      <c r="L876" s="235"/>
      <c r="M876" s="235"/>
      <c r="N876" s="235"/>
      <c r="O876" s="235"/>
      <c r="P876" s="235"/>
      <c r="Q876" s="235"/>
      <c r="R876" s="239"/>
      <c r="T876" s="240"/>
      <c r="U876" s="235"/>
      <c r="V876" s="235"/>
      <c r="W876" s="235"/>
      <c r="X876" s="235"/>
      <c r="Y876" s="235"/>
      <c r="Z876" s="235"/>
      <c r="AA876" s="241"/>
      <c r="AT876" s="242" t="s">
        <v>280</v>
      </c>
      <c r="AU876" s="242" t="s">
        <v>126</v>
      </c>
      <c r="AV876" s="10" t="s">
        <v>85</v>
      </c>
      <c r="AW876" s="10" t="s">
        <v>35</v>
      </c>
      <c r="AX876" s="10" t="s">
        <v>77</v>
      </c>
      <c r="AY876" s="242" t="s">
        <v>272</v>
      </c>
    </row>
    <row r="877" s="11" customFormat="1" ht="25.5" customHeight="1">
      <c r="B877" s="243"/>
      <c r="C877" s="244"/>
      <c r="D877" s="244"/>
      <c r="E877" s="245" t="s">
        <v>22</v>
      </c>
      <c r="F877" s="246" t="s">
        <v>768</v>
      </c>
      <c r="G877" s="244"/>
      <c r="H877" s="244"/>
      <c r="I877" s="244"/>
      <c r="J877" s="244"/>
      <c r="K877" s="247">
        <v>21.59</v>
      </c>
      <c r="L877" s="244"/>
      <c r="M877" s="244"/>
      <c r="N877" s="244"/>
      <c r="O877" s="244"/>
      <c r="P877" s="244"/>
      <c r="Q877" s="244"/>
      <c r="R877" s="248"/>
      <c r="T877" s="249"/>
      <c r="U877" s="244"/>
      <c r="V877" s="244"/>
      <c r="W877" s="244"/>
      <c r="X877" s="244"/>
      <c r="Y877" s="244"/>
      <c r="Z877" s="244"/>
      <c r="AA877" s="250"/>
      <c r="AT877" s="251" t="s">
        <v>280</v>
      </c>
      <c r="AU877" s="251" t="s">
        <v>126</v>
      </c>
      <c r="AV877" s="11" t="s">
        <v>126</v>
      </c>
      <c r="AW877" s="11" t="s">
        <v>35</v>
      </c>
      <c r="AX877" s="11" t="s">
        <v>77</v>
      </c>
      <c r="AY877" s="251" t="s">
        <v>272</v>
      </c>
    </row>
    <row r="878" s="12" customFormat="1" ht="16.5" customHeight="1">
      <c r="B878" s="253"/>
      <c r="C878" s="254"/>
      <c r="D878" s="254"/>
      <c r="E878" s="255" t="s">
        <v>22</v>
      </c>
      <c r="F878" s="256" t="s">
        <v>284</v>
      </c>
      <c r="G878" s="254"/>
      <c r="H878" s="254"/>
      <c r="I878" s="254"/>
      <c r="J878" s="254"/>
      <c r="K878" s="257">
        <v>21.59</v>
      </c>
      <c r="L878" s="254"/>
      <c r="M878" s="254"/>
      <c r="N878" s="254"/>
      <c r="O878" s="254"/>
      <c r="P878" s="254"/>
      <c r="Q878" s="254"/>
      <c r="R878" s="258"/>
      <c r="T878" s="259"/>
      <c r="U878" s="254"/>
      <c r="V878" s="254"/>
      <c r="W878" s="254"/>
      <c r="X878" s="254"/>
      <c r="Y878" s="254"/>
      <c r="Z878" s="254"/>
      <c r="AA878" s="260"/>
      <c r="AT878" s="261" t="s">
        <v>280</v>
      </c>
      <c r="AU878" s="261" t="s">
        <v>126</v>
      </c>
      <c r="AV878" s="12" t="s">
        <v>277</v>
      </c>
      <c r="AW878" s="12" t="s">
        <v>35</v>
      </c>
      <c r="AX878" s="12" t="s">
        <v>77</v>
      </c>
      <c r="AY878" s="261" t="s">
        <v>272</v>
      </c>
    </row>
    <row r="879" s="13" customFormat="1" ht="16.5" customHeight="1">
      <c r="B879" s="262"/>
      <c r="C879" s="263"/>
      <c r="D879" s="263"/>
      <c r="E879" s="264" t="s">
        <v>189</v>
      </c>
      <c r="F879" s="265" t="s">
        <v>285</v>
      </c>
      <c r="G879" s="263"/>
      <c r="H879" s="263"/>
      <c r="I879" s="263"/>
      <c r="J879" s="263"/>
      <c r="K879" s="266">
        <v>21.59</v>
      </c>
      <c r="L879" s="263"/>
      <c r="M879" s="263"/>
      <c r="N879" s="263"/>
      <c r="O879" s="263"/>
      <c r="P879" s="263"/>
      <c r="Q879" s="263"/>
      <c r="R879" s="267"/>
      <c r="T879" s="268"/>
      <c r="U879" s="263"/>
      <c r="V879" s="263"/>
      <c r="W879" s="263"/>
      <c r="X879" s="263"/>
      <c r="Y879" s="263"/>
      <c r="Z879" s="263"/>
      <c r="AA879" s="269"/>
      <c r="AT879" s="270" t="s">
        <v>280</v>
      </c>
      <c r="AU879" s="270" t="s">
        <v>126</v>
      </c>
      <c r="AV879" s="13" t="s">
        <v>276</v>
      </c>
      <c r="AW879" s="13" t="s">
        <v>35</v>
      </c>
      <c r="AX879" s="13" t="s">
        <v>85</v>
      </c>
      <c r="AY879" s="270" t="s">
        <v>272</v>
      </c>
    </row>
    <row r="880" s="1" customFormat="1" ht="25.5" customHeight="1">
      <c r="B880" s="48"/>
      <c r="C880" s="271" t="s">
        <v>769</v>
      </c>
      <c r="D880" s="271" t="s">
        <v>349</v>
      </c>
      <c r="E880" s="272" t="s">
        <v>770</v>
      </c>
      <c r="F880" s="273" t="s">
        <v>771</v>
      </c>
      <c r="G880" s="273"/>
      <c r="H880" s="273"/>
      <c r="I880" s="273"/>
      <c r="J880" s="274" t="s">
        <v>334</v>
      </c>
      <c r="K880" s="275">
        <v>22.021999999999998</v>
      </c>
      <c r="L880" s="276">
        <v>0</v>
      </c>
      <c r="M880" s="277"/>
      <c r="N880" s="278">
        <f>ROUND(L880*K880,2)</f>
        <v>0</v>
      </c>
      <c r="O880" s="230"/>
      <c r="P880" s="230"/>
      <c r="Q880" s="230"/>
      <c r="R880" s="50"/>
      <c r="T880" s="231" t="s">
        <v>22</v>
      </c>
      <c r="U880" s="58" t="s">
        <v>42</v>
      </c>
      <c r="V880" s="49"/>
      <c r="W880" s="232">
        <f>V880*K880</f>
        <v>0</v>
      </c>
      <c r="X880" s="232">
        <v>0.0023999999999999998</v>
      </c>
      <c r="Y880" s="232">
        <f>X880*K880</f>
        <v>0.052852799999999991</v>
      </c>
      <c r="Z880" s="232">
        <v>0</v>
      </c>
      <c r="AA880" s="233">
        <f>Z880*K880</f>
        <v>0</v>
      </c>
      <c r="AR880" s="24" t="s">
        <v>469</v>
      </c>
      <c r="AT880" s="24" t="s">
        <v>349</v>
      </c>
      <c r="AU880" s="24" t="s">
        <v>126</v>
      </c>
      <c r="AY880" s="24" t="s">
        <v>272</v>
      </c>
      <c r="BE880" s="144">
        <f>IF(U880="základní",N880,0)</f>
        <v>0</v>
      </c>
      <c r="BF880" s="144">
        <f>IF(U880="snížená",N880,0)</f>
        <v>0</v>
      </c>
      <c r="BG880" s="144">
        <f>IF(U880="zákl. přenesená",N880,0)</f>
        <v>0</v>
      </c>
      <c r="BH880" s="144">
        <f>IF(U880="sníž. přenesená",N880,0)</f>
        <v>0</v>
      </c>
      <c r="BI880" s="144">
        <f>IF(U880="nulová",N880,0)</f>
        <v>0</v>
      </c>
      <c r="BJ880" s="24" t="s">
        <v>85</v>
      </c>
      <c r="BK880" s="144">
        <f>ROUND(L880*K880,2)</f>
        <v>0</v>
      </c>
      <c r="BL880" s="24" t="s">
        <v>369</v>
      </c>
      <c r="BM880" s="24" t="s">
        <v>772</v>
      </c>
    </row>
    <row r="881" s="10" customFormat="1" ht="16.5" customHeight="1">
      <c r="B881" s="234"/>
      <c r="C881" s="235"/>
      <c r="D881" s="235"/>
      <c r="E881" s="236" t="s">
        <v>22</v>
      </c>
      <c r="F881" s="237" t="s">
        <v>773</v>
      </c>
      <c r="G881" s="238"/>
      <c r="H881" s="238"/>
      <c r="I881" s="238"/>
      <c r="J881" s="235"/>
      <c r="K881" s="236" t="s">
        <v>22</v>
      </c>
      <c r="L881" s="235"/>
      <c r="M881" s="235"/>
      <c r="N881" s="235"/>
      <c r="O881" s="235"/>
      <c r="P881" s="235"/>
      <c r="Q881" s="235"/>
      <c r="R881" s="239"/>
      <c r="T881" s="240"/>
      <c r="U881" s="235"/>
      <c r="V881" s="235"/>
      <c r="W881" s="235"/>
      <c r="X881" s="235"/>
      <c r="Y881" s="235"/>
      <c r="Z881" s="235"/>
      <c r="AA881" s="241"/>
      <c r="AT881" s="242" t="s">
        <v>280</v>
      </c>
      <c r="AU881" s="242" t="s">
        <v>126</v>
      </c>
      <c r="AV881" s="10" t="s">
        <v>85</v>
      </c>
      <c r="AW881" s="10" t="s">
        <v>35</v>
      </c>
      <c r="AX881" s="10" t="s">
        <v>77</v>
      </c>
      <c r="AY881" s="242" t="s">
        <v>272</v>
      </c>
    </row>
    <row r="882" s="10" customFormat="1" ht="16.5" customHeight="1">
      <c r="B882" s="234"/>
      <c r="C882" s="235"/>
      <c r="D882" s="235"/>
      <c r="E882" s="236" t="s">
        <v>22</v>
      </c>
      <c r="F882" s="252" t="s">
        <v>510</v>
      </c>
      <c r="G882" s="235"/>
      <c r="H882" s="235"/>
      <c r="I882" s="235"/>
      <c r="J882" s="235"/>
      <c r="K882" s="236" t="s">
        <v>22</v>
      </c>
      <c r="L882" s="235"/>
      <c r="M882" s="235"/>
      <c r="N882" s="235"/>
      <c r="O882" s="235"/>
      <c r="P882" s="235"/>
      <c r="Q882" s="235"/>
      <c r="R882" s="239"/>
      <c r="T882" s="240"/>
      <c r="U882" s="235"/>
      <c r="V882" s="235"/>
      <c r="W882" s="235"/>
      <c r="X882" s="235"/>
      <c r="Y882" s="235"/>
      <c r="Z882" s="235"/>
      <c r="AA882" s="241"/>
      <c r="AT882" s="242" t="s">
        <v>280</v>
      </c>
      <c r="AU882" s="242" t="s">
        <v>126</v>
      </c>
      <c r="AV882" s="10" t="s">
        <v>85</v>
      </c>
      <c r="AW882" s="10" t="s">
        <v>35</v>
      </c>
      <c r="AX882" s="10" t="s">
        <v>77</v>
      </c>
      <c r="AY882" s="242" t="s">
        <v>272</v>
      </c>
    </row>
    <row r="883" s="11" customFormat="1" ht="16.5" customHeight="1">
      <c r="B883" s="243"/>
      <c r="C883" s="244"/>
      <c r="D883" s="244"/>
      <c r="E883" s="245" t="s">
        <v>22</v>
      </c>
      <c r="F883" s="246" t="s">
        <v>22</v>
      </c>
      <c r="G883" s="244"/>
      <c r="H883" s="244"/>
      <c r="I883" s="244"/>
      <c r="J883" s="244"/>
      <c r="K883" s="247">
        <v>0</v>
      </c>
      <c r="L883" s="244"/>
      <c r="M883" s="244"/>
      <c r="N883" s="244"/>
      <c r="O883" s="244"/>
      <c r="P883" s="244"/>
      <c r="Q883" s="244"/>
      <c r="R883" s="248"/>
      <c r="T883" s="249"/>
      <c r="U883" s="244"/>
      <c r="V883" s="244"/>
      <c r="W883" s="244"/>
      <c r="X883" s="244"/>
      <c r="Y883" s="244"/>
      <c r="Z883" s="244"/>
      <c r="AA883" s="250"/>
      <c r="AT883" s="251" t="s">
        <v>280</v>
      </c>
      <c r="AU883" s="251" t="s">
        <v>126</v>
      </c>
      <c r="AV883" s="11" t="s">
        <v>126</v>
      </c>
      <c r="AW883" s="11" t="s">
        <v>6</v>
      </c>
      <c r="AX883" s="11" t="s">
        <v>77</v>
      </c>
      <c r="AY883" s="251" t="s">
        <v>272</v>
      </c>
    </row>
    <row r="884" s="10" customFormat="1" ht="16.5" customHeight="1">
      <c r="B884" s="234"/>
      <c r="C884" s="235"/>
      <c r="D884" s="235"/>
      <c r="E884" s="236" t="s">
        <v>22</v>
      </c>
      <c r="F884" s="252" t="s">
        <v>767</v>
      </c>
      <c r="G884" s="235"/>
      <c r="H884" s="235"/>
      <c r="I884" s="235"/>
      <c r="J884" s="235"/>
      <c r="K884" s="236" t="s">
        <v>22</v>
      </c>
      <c r="L884" s="235"/>
      <c r="M884" s="235"/>
      <c r="N884" s="235"/>
      <c r="O884" s="235"/>
      <c r="P884" s="235"/>
      <c r="Q884" s="235"/>
      <c r="R884" s="239"/>
      <c r="T884" s="240"/>
      <c r="U884" s="235"/>
      <c r="V884" s="235"/>
      <c r="W884" s="235"/>
      <c r="X884" s="235"/>
      <c r="Y884" s="235"/>
      <c r="Z884" s="235"/>
      <c r="AA884" s="241"/>
      <c r="AT884" s="242" t="s">
        <v>280</v>
      </c>
      <c r="AU884" s="242" t="s">
        <v>126</v>
      </c>
      <c r="AV884" s="10" t="s">
        <v>85</v>
      </c>
      <c r="AW884" s="10" t="s">
        <v>35</v>
      </c>
      <c r="AX884" s="10" t="s">
        <v>77</v>
      </c>
      <c r="AY884" s="242" t="s">
        <v>272</v>
      </c>
    </row>
    <row r="885" s="11" customFormat="1" ht="16.5" customHeight="1">
      <c r="B885" s="243"/>
      <c r="C885" s="244"/>
      <c r="D885" s="244"/>
      <c r="E885" s="245" t="s">
        <v>22</v>
      </c>
      <c r="F885" s="246" t="s">
        <v>774</v>
      </c>
      <c r="G885" s="244"/>
      <c r="H885" s="244"/>
      <c r="I885" s="244"/>
      <c r="J885" s="244"/>
      <c r="K885" s="247">
        <v>22.021999999999998</v>
      </c>
      <c r="L885" s="244"/>
      <c r="M885" s="244"/>
      <c r="N885" s="244"/>
      <c r="O885" s="244"/>
      <c r="P885" s="244"/>
      <c r="Q885" s="244"/>
      <c r="R885" s="248"/>
      <c r="T885" s="249"/>
      <c r="U885" s="244"/>
      <c r="V885" s="244"/>
      <c r="W885" s="244"/>
      <c r="X885" s="244"/>
      <c r="Y885" s="244"/>
      <c r="Z885" s="244"/>
      <c r="AA885" s="250"/>
      <c r="AT885" s="251" t="s">
        <v>280</v>
      </c>
      <c r="AU885" s="251" t="s">
        <v>126</v>
      </c>
      <c r="AV885" s="11" t="s">
        <v>126</v>
      </c>
      <c r="AW885" s="11" t="s">
        <v>35</v>
      </c>
      <c r="AX885" s="11" t="s">
        <v>77</v>
      </c>
      <c r="AY885" s="251" t="s">
        <v>272</v>
      </c>
    </row>
    <row r="886" s="12" customFormat="1" ht="16.5" customHeight="1">
      <c r="B886" s="253"/>
      <c r="C886" s="254"/>
      <c r="D886" s="254"/>
      <c r="E886" s="255" t="s">
        <v>22</v>
      </c>
      <c r="F886" s="256" t="s">
        <v>284</v>
      </c>
      <c r="G886" s="254"/>
      <c r="H886" s="254"/>
      <c r="I886" s="254"/>
      <c r="J886" s="254"/>
      <c r="K886" s="257">
        <v>22.021999999999998</v>
      </c>
      <c r="L886" s="254"/>
      <c r="M886" s="254"/>
      <c r="N886" s="254"/>
      <c r="O886" s="254"/>
      <c r="P886" s="254"/>
      <c r="Q886" s="254"/>
      <c r="R886" s="258"/>
      <c r="T886" s="259"/>
      <c r="U886" s="254"/>
      <c r="V886" s="254"/>
      <c r="W886" s="254"/>
      <c r="X886" s="254"/>
      <c r="Y886" s="254"/>
      <c r="Z886" s="254"/>
      <c r="AA886" s="260"/>
      <c r="AT886" s="261" t="s">
        <v>280</v>
      </c>
      <c r="AU886" s="261" t="s">
        <v>126</v>
      </c>
      <c r="AV886" s="12" t="s">
        <v>277</v>
      </c>
      <c r="AW886" s="12" t="s">
        <v>35</v>
      </c>
      <c r="AX886" s="12" t="s">
        <v>77</v>
      </c>
      <c r="AY886" s="261" t="s">
        <v>272</v>
      </c>
    </row>
    <row r="887" s="13" customFormat="1" ht="16.5" customHeight="1">
      <c r="B887" s="262"/>
      <c r="C887" s="263"/>
      <c r="D887" s="263"/>
      <c r="E887" s="264" t="s">
        <v>22</v>
      </c>
      <c r="F887" s="265" t="s">
        <v>285</v>
      </c>
      <c r="G887" s="263"/>
      <c r="H887" s="263"/>
      <c r="I887" s="263"/>
      <c r="J887" s="263"/>
      <c r="K887" s="266">
        <v>22.021999999999998</v>
      </c>
      <c r="L887" s="263"/>
      <c r="M887" s="263"/>
      <c r="N887" s="263"/>
      <c r="O887" s="263"/>
      <c r="P887" s="263"/>
      <c r="Q887" s="263"/>
      <c r="R887" s="267"/>
      <c r="T887" s="268"/>
      <c r="U887" s="263"/>
      <c r="V887" s="263"/>
      <c r="W887" s="263"/>
      <c r="X887" s="263"/>
      <c r="Y887" s="263"/>
      <c r="Z887" s="263"/>
      <c r="AA887" s="269"/>
      <c r="AT887" s="270" t="s">
        <v>280</v>
      </c>
      <c r="AU887" s="270" t="s">
        <v>126</v>
      </c>
      <c r="AV887" s="13" t="s">
        <v>276</v>
      </c>
      <c r="AW887" s="13" t="s">
        <v>35</v>
      </c>
      <c r="AX887" s="13" t="s">
        <v>85</v>
      </c>
      <c r="AY887" s="270" t="s">
        <v>272</v>
      </c>
    </row>
    <row r="888" s="1" customFormat="1" ht="38.25" customHeight="1">
      <c r="B888" s="48"/>
      <c r="C888" s="223" t="s">
        <v>775</v>
      </c>
      <c r="D888" s="223" t="s">
        <v>273</v>
      </c>
      <c r="E888" s="224" t="s">
        <v>764</v>
      </c>
      <c r="F888" s="225" t="s">
        <v>765</v>
      </c>
      <c r="G888" s="225"/>
      <c r="H888" s="225"/>
      <c r="I888" s="225"/>
      <c r="J888" s="226" t="s">
        <v>334</v>
      </c>
      <c r="K888" s="227">
        <v>9.8800000000000008</v>
      </c>
      <c r="L888" s="228">
        <v>0</v>
      </c>
      <c r="M888" s="229"/>
      <c r="N888" s="230">
        <f>ROUND(L888*K888,2)</f>
        <v>0</v>
      </c>
      <c r="O888" s="230"/>
      <c r="P888" s="230"/>
      <c r="Q888" s="230"/>
      <c r="R888" s="50"/>
      <c r="T888" s="231" t="s">
        <v>22</v>
      </c>
      <c r="U888" s="58" t="s">
        <v>42</v>
      </c>
      <c r="V888" s="49"/>
      <c r="W888" s="232">
        <f>V888*K888</f>
        <v>0</v>
      </c>
      <c r="X888" s="232">
        <v>0.0060000000000000001</v>
      </c>
      <c r="Y888" s="232">
        <f>X888*K888</f>
        <v>0.059280000000000006</v>
      </c>
      <c r="Z888" s="232">
        <v>0</v>
      </c>
      <c r="AA888" s="233">
        <f>Z888*K888</f>
        <v>0</v>
      </c>
      <c r="AR888" s="24" t="s">
        <v>369</v>
      </c>
      <c r="AT888" s="24" t="s">
        <v>273</v>
      </c>
      <c r="AU888" s="24" t="s">
        <v>126</v>
      </c>
      <c r="AY888" s="24" t="s">
        <v>272</v>
      </c>
      <c r="BE888" s="144">
        <f>IF(U888="základní",N888,0)</f>
        <v>0</v>
      </c>
      <c r="BF888" s="144">
        <f>IF(U888="snížená",N888,0)</f>
        <v>0</v>
      </c>
      <c r="BG888" s="144">
        <f>IF(U888="zákl. přenesená",N888,0)</f>
        <v>0</v>
      </c>
      <c r="BH888" s="144">
        <f>IF(U888="sníž. přenesená",N888,0)</f>
        <v>0</v>
      </c>
      <c r="BI888" s="144">
        <f>IF(U888="nulová",N888,0)</f>
        <v>0</v>
      </c>
      <c r="BJ888" s="24" t="s">
        <v>85</v>
      </c>
      <c r="BK888" s="144">
        <f>ROUND(L888*K888,2)</f>
        <v>0</v>
      </c>
      <c r="BL888" s="24" t="s">
        <v>369</v>
      </c>
      <c r="BM888" s="24" t="s">
        <v>776</v>
      </c>
    </row>
    <row r="889" s="10" customFormat="1" ht="16.5" customHeight="1">
      <c r="B889" s="234"/>
      <c r="C889" s="235"/>
      <c r="D889" s="235"/>
      <c r="E889" s="236" t="s">
        <v>22</v>
      </c>
      <c r="F889" s="237" t="s">
        <v>767</v>
      </c>
      <c r="G889" s="238"/>
      <c r="H889" s="238"/>
      <c r="I889" s="238"/>
      <c r="J889" s="235"/>
      <c r="K889" s="236" t="s">
        <v>22</v>
      </c>
      <c r="L889" s="235"/>
      <c r="M889" s="235"/>
      <c r="N889" s="235"/>
      <c r="O889" s="235"/>
      <c r="P889" s="235"/>
      <c r="Q889" s="235"/>
      <c r="R889" s="239"/>
      <c r="T889" s="240"/>
      <c r="U889" s="235"/>
      <c r="V889" s="235"/>
      <c r="W889" s="235"/>
      <c r="X889" s="235"/>
      <c r="Y889" s="235"/>
      <c r="Z889" s="235"/>
      <c r="AA889" s="241"/>
      <c r="AT889" s="242" t="s">
        <v>280</v>
      </c>
      <c r="AU889" s="242" t="s">
        <v>126</v>
      </c>
      <c r="AV889" s="10" t="s">
        <v>85</v>
      </c>
      <c r="AW889" s="10" t="s">
        <v>35</v>
      </c>
      <c r="AX889" s="10" t="s">
        <v>77</v>
      </c>
      <c r="AY889" s="242" t="s">
        <v>272</v>
      </c>
    </row>
    <row r="890" s="11" customFormat="1" ht="16.5" customHeight="1">
      <c r="B890" s="243"/>
      <c r="C890" s="244"/>
      <c r="D890" s="244"/>
      <c r="E890" s="245" t="s">
        <v>22</v>
      </c>
      <c r="F890" s="246" t="s">
        <v>22</v>
      </c>
      <c r="G890" s="244"/>
      <c r="H890" s="244"/>
      <c r="I890" s="244"/>
      <c r="J890" s="244"/>
      <c r="K890" s="247">
        <v>0</v>
      </c>
      <c r="L890" s="244"/>
      <c r="M890" s="244"/>
      <c r="N890" s="244"/>
      <c r="O890" s="244"/>
      <c r="P890" s="244"/>
      <c r="Q890" s="244"/>
      <c r="R890" s="248"/>
      <c r="T890" s="249"/>
      <c r="U890" s="244"/>
      <c r="V890" s="244"/>
      <c r="W890" s="244"/>
      <c r="X890" s="244"/>
      <c r="Y890" s="244"/>
      <c r="Z890" s="244"/>
      <c r="AA890" s="250"/>
      <c r="AT890" s="251" t="s">
        <v>280</v>
      </c>
      <c r="AU890" s="251" t="s">
        <v>126</v>
      </c>
      <c r="AV890" s="11" t="s">
        <v>126</v>
      </c>
      <c r="AW890" s="11" t="s">
        <v>6</v>
      </c>
      <c r="AX890" s="11" t="s">
        <v>77</v>
      </c>
      <c r="AY890" s="251" t="s">
        <v>272</v>
      </c>
    </row>
    <row r="891" s="10" customFormat="1" ht="16.5" customHeight="1">
      <c r="B891" s="234"/>
      <c r="C891" s="235"/>
      <c r="D891" s="235"/>
      <c r="E891" s="236" t="s">
        <v>22</v>
      </c>
      <c r="F891" s="252" t="s">
        <v>281</v>
      </c>
      <c r="G891" s="235"/>
      <c r="H891" s="235"/>
      <c r="I891" s="235"/>
      <c r="J891" s="235"/>
      <c r="K891" s="236" t="s">
        <v>22</v>
      </c>
      <c r="L891" s="235"/>
      <c r="M891" s="235"/>
      <c r="N891" s="235"/>
      <c r="O891" s="235"/>
      <c r="P891" s="235"/>
      <c r="Q891" s="235"/>
      <c r="R891" s="239"/>
      <c r="T891" s="240"/>
      <c r="U891" s="235"/>
      <c r="V891" s="235"/>
      <c r="W891" s="235"/>
      <c r="X891" s="235"/>
      <c r="Y891" s="235"/>
      <c r="Z891" s="235"/>
      <c r="AA891" s="241"/>
      <c r="AT891" s="242" t="s">
        <v>280</v>
      </c>
      <c r="AU891" s="242" t="s">
        <v>126</v>
      </c>
      <c r="AV891" s="10" t="s">
        <v>85</v>
      </c>
      <c r="AW891" s="10" t="s">
        <v>35</v>
      </c>
      <c r="AX891" s="10" t="s">
        <v>77</v>
      </c>
      <c r="AY891" s="242" t="s">
        <v>272</v>
      </c>
    </row>
    <row r="892" s="10" customFormat="1" ht="16.5" customHeight="1">
      <c r="B892" s="234"/>
      <c r="C892" s="235"/>
      <c r="D892" s="235"/>
      <c r="E892" s="236" t="s">
        <v>22</v>
      </c>
      <c r="F892" s="252" t="s">
        <v>362</v>
      </c>
      <c r="G892" s="235"/>
      <c r="H892" s="235"/>
      <c r="I892" s="235"/>
      <c r="J892" s="235"/>
      <c r="K892" s="236" t="s">
        <v>22</v>
      </c>
      <c r="L892" s="235"/>
      <c r="M892" s="235"/>
      <c r="N892" s="235"/>
      <c r="O892" s="235"/>
      <c r="P892" s="235"/>
      <c r="Q892" s="235"/>
      <c r="R892" s="239"/>
      <c r="T892" s="240"/>
      <c r="U892" s="235"/>
      <c r="V892" s="235"/>
      <c r="W892" s="235"/>
      <c r="X892" s="235"/>
      <c r="Y892" s="235"/>
      <c r="Z892" s="235"/>
      <c r="AA892" s="241"/>
      <c r="AT892" s="242" t="s">
        <v>280</v>
      </c>
      <c r="AU892" s="242" t="s">
        <v>126</v>
      </c>
      <c r="AV892" s="10" t="s">
        <v>85</v>
      </c>
      <c r="AW892" s="10" t="s">
        <v>35</v>
      </c>
      <c r="AX892" s="10" t="s">
        <v>77</v>
      </c>
      <c r="AY892" s="242" t="s">
        <v>272</v>
      </c>
    </row>
    <row r="893" s="11" customFormat="1" ht="16.5" customHeight="1">
      <c r="B893" s="243"/>
      <c r="C893" s="244"/>
      <c r="D893" s="244"/>
      <c r="E893" s="245" t="s">
        <v>22</v>
      </c>
      <c r="F893" s="246" t="s">
        <v>777</v>
      </c>
      <c r="G893" s="244"/>
      <c r="H893" s="244"/>
      <c r="I893" s="244"/>
      <c r="J893" s="244"/>
      <c r="K893" s="247">
        <v>9.8800000000000008</v>
      </c>
      <c r="L893" s="244"/>
      <c r="M893" s="244"/>
      <c r="N893" s="244"/>
      <c r="O893" s="244"/>
      <c r="P893" s="244"/>
      <c r="Q893" s="244"/>
      <c r="R893" s="248"/>
      <c r="T893" s="249"/>
      <c r="U893" s="244"/>
      <c r="V893" s="244"/>
      <c r="W893" s="244"/>
      <c r="X893" s="244"/>
      <c r="Y893" s="244"/>
      <c r="Z893" s="244"/>
      <c r="AA893" s="250"/>
      <c r="AT893" s="251" t="s">
        <v>280</v>
      </c>
      <c r="AU893" s="251" t="s">
        <v>126</v>
      </c>
      <c r="AV893" s="11" t="s">
        <v>126</v>
      </c>
      <c r="AW893" s="11" t="s">
        <v>35</v>
      </c>
      <c r="AX893" s="11" t="s">
        <v>77</v>
      </c>
      <c r="AY893" s="251" t="s">
        <v>272</v>
      </c>
    </row>
    <row r="894" s="12" customFormat="1" ht="16.5" customHeight="1">
      <c r="B894" s="253"/>
      <c r="C894" s="254"/>
      <c r="D894" s="254"/>
      <c r="E894" s="255" t="s">
        <v>22</v>
      </c>
      <c r="F894" s="256" t="s">
        <v>284</v>
      </c>
      <c r="G894" s="254"/>
      <c r="H894" s="254"/>
      <c r="I894" s="254"/>
      <c r="J894" s="254"/>
      <c r="K894" s="257">
        <v>9.8800000000000008</v>
      </c>
      <c r="L894" s="254"/>
      <c r="M894" s="254"/>
      <c r="N894" s="254"/>
      <c r="O894" s="254"/>
      <c r="P894" s="254"/>
      <c r="Q894" s="254"/>
      <c r="R894" s="258"/>
      <c r="T894" s="259"/>
      <c r="U894" s="254"/>
      <c r="V894" s="254"/>
      <c r="W894" s="254"/>
      <c r="X894" s="254"/>
      <c r="Y894" s="254"/>
      <c r="Z894" s="254"/>
      <c r="AA894" s="260"/>
      <c r="AT894" s="261" t="s">
        <v>280</v>
      </c>
      <c r="AU894" s="261" t="s">
        <v>126</v>
      </c>
      <c r="AV894" s="12" t="s">
        <v>277</v>
      </c>
      <c r="AW894" s="12" t="s">
        <v>35</v>
      </c>
      <c r="AX894" s="12" t="s">
        <v>77</v>
      </c>
      <c r="AY894" s="261" t="s">
        <v>272</v>
      </c>
    </row>
    <row r="895" s="13" customFormat="1" ht="16.5" customHeight="1">
      <c r="B895" s="262"/>
      <c r="C895" s="263"/>
      <c r="D895" s="263"/>
      <c r="E895" s="264" t="s">
        <v>191</v>
      </c>
      <c r="F895" s="265" t="s">
        <v>285</v>
      </c>
      <c r="G895" s="263"/>
      <c r="H895" s="263"/>
      <c r="I895" s="263"/>
      <c r="J895" s="263"/>
      <c r="K895" s="266">
        <v>9.8800000000000008</v>
      </c>
      <c r="L895" s="263"/>
      <c r="M895" s="263"/>
      <c r="N895" s="263"/>
      <c r="O895" s="263"/>
      <c r="P895" s="263"/>
      <c r="Q895" s="263"/>
      <c r="R895" s="267"/>
      <c r="T895" s="268"/>
      <c r="U895" s="263"/>
      <c r="V895" s="263"/>
      <c r="W895" s="263"/>
      <c r="X895" s="263"/>
      <c r="Y895" s="263"/>
      <c r="Z895" s="263"/>
      <c r="AA895" s="269"/>
      <c r="AT895" s="270" t="s">
        <v>280</v>
      </c>
      <c r="AU895" s="270" t="s">
        <v>126</v>
      </c>
      <c r="AV895" s="13" t="s">
        <v>276</v>
      </c>
      <c r="AW895" s="13" t="s">
        <v>35</v>
      </c>
      <c r="AX895" s="13" t="s">
        <v>85</v>
      </c>
      <c r="AY895" s="270" t="s">
        <v>272</v>
      </c>
    </row>
    <row r="896" s="1" customFormat="1" ht="25.5" customHeight="1">
      <c r="B896" s="48"/>
      <c r="C896" s="271" t="s">
        <v>778</v>
      </c>
      <c r="D896" s="271" t="s">
        <v>349</v>
      </c>
      <c r="E896" s="272" t="s">
        <v>779</v>
      </c>
      <c r="F896" s="273" t="s">
        <v>780</v>
      </c>
      <c r="G896" s="273"/>
      <c r="H896" s="273"/>
      <c r="I896" s="273"/>
      <c r="J896" s="274" t="s">
        <v>334</v>
      </c>
      <c r="K896" s="275">
        <v>10.077999999999999</v>
      </c>
      <c r="L896" s="276">
        <v>0</v>
      </c>
      <c r="M896" s="277"/>
      <c r="N896" s="278">
        <f>ROUND(L896*K896,2)</f>
        <v>0</v>
      </c>
      <c r="O896" s="230"/>
      <c r="P896" s="230"/>
      <c r="Q896" s="230"/>
      <c r="R896" s="50"/>
      <c r="T896" s="231" t="s">
        <v>22</v>
      </c>
      <c r="U896" s="58" t="s">
        <v>42</v>
      </c>
      <c r="V896" s="49"/>
      <c r="W896" s="232">
        <f>V896*K896</f>
        <v>0</v>
      </c>
      <c r="X896" s="232">
        <v>0.0011999999999999999</v>
      </c>
      <c r="Y896" s="232">
        <f>X896*K896</f>
        <v>0.012093599999999998</v>
      </c>
      <c r="Z896" s="232">
        <v>0</v>
      </c>
      <c r="AA896" s="233">
        <f>Z896*K896</f>
        <v>0</v>
      </c>
      <c r="AR896" s="24" t="s">
        <v>469</v>
      </c>
      <c r="AT896" s="24" t="s">
        <v>349</v>
      </c>
      <c r="AU896" s="24" t="s">
        <v>126</v>
      </c>
      <c r="AY896" s="24" t="s">
        <v>272</v>
      </c>
      <c r="BE896" s="144">
        <f>IF(U896="základní",N896,0)</f>
        <v>0</v>
      </c>
      <c r="BF896" s="144">
        <f>IF(U896="snížená",N896,0)</f>
        <v>0</v>
      </c>
      <c r="BG896" s="144">
        <f>IF(U896="zákl. přenesená",N896,0)</f>
        <v>0</v>
      </c>
      <c r="BH896" s="144">
        <f>IF(U896="sníž. přenesená",N896,0)</f>
        <v>0</v>
      </c>
      <c r="BI896" s="144">
        <f>IF(U896="nulová",N896,0)</f>
        <v>0</v>
      </c>
      <c r="BJ896" s="24" t="s">
        <v>85</v>
      </c>
      <c r="BK896" s="144">
        <f>ROUND(L896*K896,2)</f>
        <v>0</v>
      </c>
      <c r="BL896" s="24" t="s">
        <v>369</v>
      </c>
      <c r="BM896" s="24" t="s">
        <v>781</v>
      </c>
    </row>
    <row r="897" s="10" customFormat="1" ht="16.5" customHeight="1">
      <c r="B897" s="234"/>
      <c r="C897" s="235"/>
      <c r="D897" s="235"/>
      <c r="E897" s="236" t="s">
        <v>22</v>
      </c>
      <c r="F897" s="237" t="s">
        <v>773</v>
      </c>
      <c r="G897" s="238"/>
      <c r="H897" s="238"/>
      <c r="I897" s="238"/>
      <c r="J897" s="235"/>
      <c r="K897" s="236" t="s">
        <v>22</v>
      </c>
      <c r="L897" s="235"/>
      <c r="M897" s="235"/>
      <c r="N897" s="235"/>
      <c r="O897" s="235"/>
      <c r="P897" s="235"/>
      <c r="Q897" s="235"/>
      <c r="R897" s="239"/>
      <c r="T897" s="240"/>
      <c r="U897" s="235"/>
      <c r="V897" s="235"/>
      <c r="W897" s="235"/>
      <c r="X897" s="235"/>
      <c r="Y897" s="235"/>
      <c r="Z897" s="235"/>
      <c r="AA897" s="241"/>
      <c r="AT897" s="242" t="s">
        <v>280</v>
      </c>
      <c r="AU897" s="242" t="s">
        <v>126</v>
      </c>
      <c r="AV897" s="10" t="s">
        <v>85</v>
      </c>
      <c r="AW897" s="10" t="s">
        <v>35</v>
      </c>
      <c r="AX897" s="10" t="s">
        <v>77</v>
      </c>
      <c r="AY897" s="242" t="s">
        <v>272</v>
      </c>
    </row>
    <row r="898" s="10" customFormat="1" ht="16.5" customHeight="1">
      <c r="B898" s="234"/>
      <c r="C898" s="235"/>
      <c r="D898" s="235"/>
      <c r="E898" s="236" t="s">
        <v>22</v>
      </c>
      <c r="F898" s="252" t="s">
        <v>510</v>
      </c>
      <c r="G898" s="235"/>
      <c r="H898" s="235"/>
      <c r="I898" s="235"/>
      <c r="J898" s="235"/>
      <c r="K898" s="236" t="s">
        <v>22</v>
      </c>
      <c r="L898" s="235"/>
      <c r="M898" s="235"/>
      <c r="N898" s="235"/>
      <c r="O898" s="235"/>
      <c r="P898" s="235"/>
      <c r="Q898" s="235"/>
      <c r="R898" s="239"/>
      <c r="T898" s="240"/>
      <c r="U898" s="235"/>
      <c r="V898" s="235"/>
      <c r="W898" s="235"/>
      <c r="X898" s="235"/>
      <c r="Y898" s="235"/>
      <c r="Z898" s="235"/>
      <c r="AA898" s="241"/>
      <c r="AT898" s="242" t="s">
        <v>280</v>
      </c>
      <c r="AU898" s="242" t="s">
        <v>126</v>
      </c>
      <c r="AV898" s="10" t="s">
        <v>85</v>
      </c>
      <c r="AW898" s="10" t="s">
        <v>35</v>
      </c>
      <c r="AX898" s="10" t="s">
        <v>77</v>
      </c>
      <c r="AY898" s="242" t="s">
        <v>272</v>
      </c>
    </row>
    <row r="899" s="11" customFormat="1" ht="16.5" customHeight="1">
      <c r="B899" s="243"/>
      <c r="C899" s="244"/>
      <c r="D899" s="244"/>
      <c r="E899" s="245" t="s">
        <v>22</v>
      </c>
      <c r="F899" s="246" t="s">
        <v>22</v>
      </c>
      <c r="G899" s="244"/>
      <c r="H899" s="244"/>
      <c r="I899" s="244"/>
      <c r="J899" s="244"/>
      <c r="K899" s="247">
        <v>0</v>
      </c>
      <c r="L899" s="244"/>
      <c r="M899" s="244"/>
      <c r="N899" s="244"/>
      <c r="O899" s="244"/>
      <c r="P899" s="244"/>
      <c r="Q899" s="244"/>
      <c r="R899" s="248"/>
      <c r="T899" s="249"/>
      <c r="U899" s="244"/>
      <c r="V899" s="244"/>
      <c r="W899" s="244"/>
      <c r="X899" s="244"/>
      <c r="Y899" s="244"/>
      <c r="Z899" s="244"/>
      <c r="AA899" s="250"/>
      <c r="AT899" s="251" t="s">
        <v>280</v>
      </c>
      <c r="AU899" s="251" t="s">
        <v>126</v>
      </c>
      <c r="AV899" s="11" t="s">
        <v>126</v>
      </c>
      <c r="AW899" s="11" t="s">
        <v>6</v>
      </c>
      <c r="AX899" s="11" t="s">
        <v>77</v>
      </c>
      <c r="AY899" s="251" t="s">
        <v>272</v>
      </c>
    </row>
    <row r="900" s="10" customFormat="1" ht="16.5" customHeight="1">
      <c r="B900" s="234"/>
      <c r="C900" s="235"/>
      <c r="D900" s="235"/>
      <c r="E900" s="236" t="s">
        <v>22</v>
      </c>
      <c r="F900" s="252" t="s">
        <v>767</v>
      </c>
      <c r="G900" s="235"/>
      <c r="H900" s="235"/>
      <c r="I900" s="235"/>
      <c r="J900" s="235"/>
      <c r="K900" s="236" t="s">
        <v>22</v>
      </c>
      <c r="L900" s="235"/>
      <c r="M900" s="235"/>
      <c r="N900" s="235"/>
      <c r="O900" s="235"/>
      <c r="P900" s="235"/>
      <c r="Q900" s="235"/>
      <c r="R900" s="239"/>
      <c r="T900" s="240"/>
      <c r="U900" s="235"/>
      <c r="V900" s="235"/>
      <c r="W900" s="235"/>
      <c r="X900" s="235"/>
      <c r="Y900" s="235"/>
      <c r="Z900" s="235"/>
      <c r="AA900" s="241"/>
      <c r="AT900" s="242" t="s">
        <v>280</v>
      </c>
      <c r="AU900" s="242" t="s">
        <v>126</v>
      </c>
      <c r="AV900" s="10" t="s">
        <v>85</v>
      </c>
      <c r="AW900" s="10" t="s">
        <v>35</v>
      </c>
      <c r="AX900" s="10" t="s">
        <v>77</v>
      </c>
      <c r="AY900" s="242" t="s">
        <v>272</v>
      </c>
    </row>
    <row r="901" s="11" customFormat="1" ht="16.5" customHeight="1">
      <c r="B901" s="243"/>
      <c r="C901" s="244"/>
      <c r="D901" s="244"/>
      <c r="E901" s="245" t="s">
        <v>22</v>
      </c>
      <c r="F901" s="246" t="s">
        <v>782</v>
      </c>
      <c r="G901" s="244"/>
      <c r="H901" s="244"/>
      <c r="I901" s="244"/>
      <c r="J901" s="244"/>
      <c r="K901" s="247">
        <v>10.077999999999999</v>
      </c>
      <c r="L901" s="244"/>
      <c r="M901" s="244"/>
      <c r="N901" s="244"/>
      <c r="O901" s="244"/>
      <c r="P901" s="244"/>
      <c r="Q901" s="244"/>
      <c r="R901" s="248"/>
      <c r="T901" s="249"/>
      <c r="U901" s="244"/>
      <c r="V901" s="244"/>
      <c r="W901" s="244"/>
      <c r="X901" s="244"/>
      <c r="Y901" s="244"/>
      <c r="Z901" s="244"/>
      <c r="AA901" s="250"/>
      <c r="AT901" s="251" t="s">
        <v>280</v>
      </c>
      <c r="AU901" s="251" t="s">
        <v>126</v>
      </c>
      <c r="AV901" s="11" t="s">
        <v>126</v>
      </c>
      <c r="AW901" s="11" t="s">
        <v>35</v>
      </c>
      <c r="AX901" s="11" t="s">
        <v>77</v>
      </c>
      <c r="AY901" s="251" t="s">
        <v>272</v>
      </c>
    </row>
    <row r="902" s="12" customFormat="1" ht="16.5" customHeight="1">
      <c r="B902" s="253"/>
      <c r="C902" s="254"/>
      <c r="D902" s="254"/>
      <c r="E902" s="255" t="s">
        <v>22</v>
      </c>
      <c r="F902" s="256" t="s">
        <v>284</v>
      </c>
      <c r="G902" s="254"/>
      <c r="H902" s="254"/>
      <c r="I902" s="254"/>
      <c r="J902" s="254"/>
      <c r="K902" s="257">
        <v>10.077999999999999</v>
      </c>
      <c r="L902" s="254"/>
      <c r="M902" s="254"/>
      <c r="N902" s="254"/>
      <c r="O902" s="254"/>
      <c r="P902" s="254"/>
      <c r="Q902" s="254"/>
      <c r="R902" s="258"/>
      <c r="T902" s="259"/>
      <c r="U902" s="254"/>
      <c r="V902" s="254"/>
      <c r="W902" s="254"/>
      <c r="X902" s="254"/>
      <c r="Y902" s="254"/>
      <c r="Z902" s="254"/>
      <c r="AA902" s="260"/>
      <c r="AT902" s="261" t="s">
        <v>280</v>
      </c>
      <c r="AU902" s="261" t="s">
        <v>126</v>
      </c>
      <c r="AV902" s="12" t="s">
        <v>277</v>
      </c>
      <c r="AW902" s="12" t="s">
        <v>35</v>
      </c>
      <c r="AX902" s="12" t="s">
        <v>77</v>
      </c>
      <c r="AY902" s="261" t="s">
        <v>272</v>
      </c>
    </row>
    <row r="903" s="13" customFormat="1" ht="16.5" customHeight="1">
      <c r="B903" s="262"/>
      <c r="C903" s="263"/>
      <c r="D903" s="263"/>
      <c r="E903" s="264" t="s">
        <v>22</v>
      </c>
      <c r="F903" s="265" t="s">
        <v>285</v>
      </c>
      <c r="G903" s="263"/>
      <c r="H903" s="263"/>
      <c r="I903" s="263"/>
      <c r="J903" s="263"/>
      <c r="K903" s="266">
        <v>10.077999999999999</v>
      </c>
      <c r="L903" s="263"/>
      <c r="M903" s="263"/>
      <c r="N903" s="263"/>
      <c r="O903" s="263"/>
      <c r="P903" s="263"/>
      <c r="Q903" s="263"/>
      <c r="R903" s="267"/>
      <c r="T903" s="268"/>
      <c r="U903" s="263"/>
      <c r="V903" s="263"/>
      <c r="W903" s="263"/>
      <c r="X903" s="263"/>
      <c r="Y903" s="263"/>
      <c r="Z903" s="263"/>
      <c r="AA903" s="269"/>
      <c r="AT903" s="270" t="s">
        <v>280</v>
      </c>
      <c r="AU903" s="270" t="s">
        <v>126</v>
      </c>
      <c r="AV903" s="13" t="s">
        <v>276</v>
      </c>
      <c r="AW903" s="13" t="s">
        <v>35</v>
      </c>
      <c r="AX903" s="13" t="s">
        <v>85</v>
      </c>
      <c r="AY903" s="270" t="s">
        <v>272</v>
      </c>
    </row>
    <row r="904" s="1" customFormat="1" ht="51" customHeight="1">
      <c r="B904" s="48"/>
      <c r="C904" s="223" t="s">
        <v>783</v>
      </c>
      <c r="D904" s="223" t="s">
        <v>273</v>
      </c>
      <c r="E904" s="224" t="s">
        <v>784</v>
      </c>
      <c r="F904" s="225" t="s">
        <v>785</v>
      </c>
      <c r="G904" s="225"/>
      <c r="H904" s="225"/>
      <c r="I904" s="225"/>
      <c r="J904" s="226" t="s">
        <v>334</v>
      </c>
      <c r="K904" s="227">
        <v>3.5</v>
      </c>
      <c r="L904" s="228">
        <v>0</v>
      </c>
      <c r="M904" s="229"/>
      <c r="N904" s="230">
        <f>ROUND(L904*K904,2)</f>
        <v>0</v>
      </c>
      <c r="O904" s="230"/>
      <c r="P904" s="230"/>
      <c r="Q904" s="230"/>
      <c r="R904" s="50"/>
      <c r="T904" s="231" t="s">
        <v>22</v>
      </c>
      <c r="U904" s="58" t="s">
        <v>42</v>
      </c>
      <c r="V904" s="49"/>
      <c r="W904" s="232">
        <f>V904*K904</f>
        <v>0</v>
      </c>
      <c r="X904" s="232">
        <v>0</v>
      </c>
      <c r="Y904" s="232">
        <f>X904*K904</f>
        <v>0</v>
      </c>
      <c r="Z904" s="232">
        <v>0</v>
      </c>
      <c r="AA904" s="233">
        <f>Z904*K904</f>
        <v>0</v>
      </c>
      <c r="AR904" s="24" t="s">
        <v>369</v>
      </c>
      <c r="AT904" s="24" t="s">
        <v>273</v>
      </c>
      <c r="AU904" s="24" t="s">
        <v>126</v>
      </c>
      <c r="AY904" s="24" t="s">
        <v>272</v>
      </c>
      <c r="BE904" s="144">
        <f>IF(U904="základní",N904,0)</f>
        <v>0</v>
      </c>
      <c r="BF904" s="144">
        <f>IF(U904="snížená",N904,0)</f>
        <v>0</v>
      </c>
      <c r="BG904" s="144">
        <f>IF(U904="zákl. přenesená",N904,0)</f>
        <v>0</v>
      </c>
      <c r="BH904" s="144">
        <f>IF(U904="sníž. přenesená",N904,0)</f>
        <v>0</v>
      </c>
      <c r="BI904" s="144">
        <f>IF(U904="nulová",N904,0)</f>
        <v>0</v>
      </c>
      <c r="BJ904" s="24" t="s">
        <v>85</v>
      </c>
      <c r="BK904" s="144">
        <f>ROUND(L904*K904,2)</f>
        <v>0</v>
      </c>
      <c r="BL904" s="24" t="s">
        <v>369</v>
      </c>
      <c r="BM904" s="24" t="s">
        <v>786</v>
      </c>
    </row>
    <row r="905" s="10" customFormat="1" ht="16.5" customHeight="1">
      <c r="B905" s="234"/>
      <c r="C905" s="235"/>
      <c r="D905" s="235"/>
      <c r="E905" s="236" t="s">
        <v>22</v>
      </c>
      <c r="F905" s="237" t="s">
        <v>787</v>
      </c>
      <c r="G905" s="238"/>
      <c r="H905" s="238"/>
      <c r="I905" s="238"/>
      <c r="J905" s="235"/>
      <c r="K905" s="236" t="s">
        <v>22</v>
      </c>
      <c r="L905" s="235"/>
      <c r="M905" s="235"/>
      <c r="N905" s="235"/>
      <c r="O905" s="235"/>
      <c r="P905" s="235"/>
      <c r="Q905" s="235"/>
      <c r="R905" s="239"/>
      <c r="T905" s="240"/>
      <c r="U905" s="235"/>
      <c r="V905" s="235"/>
      <c r="W905" s="235"/>
      <c r="X905" s="235"/>
      <c r="Y905" s="235"/>
      <c r="Z905" s="235"/>
      <c r="AA905" s="241"/>
      <c r="AT905" s="242" t="s">
        <v>280</v>
      </c>
      <c r="AU905" s="242" t="s">
        <v>126</v>
      </c>
      <c r="AV905" s="10" t="s">
        <v>85</v>
      </c>
      <c r="AW905" s="10" t="s">
        <v>35</v>
      </c>
      <c r="AX905" s="10" t="s">
        <v>77</v>
      </c>
      <c r="AY905" s="242" t="s">
        <v>272</v>
      </c>
    </row>
    <row r="906" s="11" customFormat="1" ht="16.5" customHeight="1">
      <c r="B906" s="243"/>
      <c r="C906" s="244"/>
      <c r="D906" s="244"/>
      <c r="E906" s="245" t="s">
        <v>22</v>
      </c>
      <c r="F906" s="246" t="s">
        <v>22</v>
      </c>
      <c r="G906" s="244"/>
      <c r="H906" s="244"/>
      <c r="I906" s="244"/>
      <c r="J906" s="244"/>
      <c r="K906" s="247">
        <v>0</v>
      </c>
      <c r="L906" s="244"/>
      <c r="M906" s="244"/>
      <c r="N906" s="244"/>
      <c r="O906" s="244"/>
      <c r="P906" s="244"/>
      <c r="Q906" s="244"/>
      <c r="R906" s="248"/>
      <c r="T906" s="249"/>
      <c r="U906" s="244"/>
      <c r="V906" s="244"/>
      <c r="W906" s="244"/>
      <c r="X906" s="244"/>
      <c r="Y906" s="244"/>
      <c r="Z906" s="244"/>
      <c r="AA906" s="250"/>
      <c r="AT906" s="251" t="s">
        <v>280</v>
      </c>
      <c r="AU906" s="251" t="s">
        <v>126</v>
      </c>
      <c r="AV906" s="11" t="s">
        <v>126</v>
      </c>
      <c r="AW906" s="11" t="s">
        <v>6</v>
      </c>
      <c r="AX906" s="11" t="s">
        <v>77</v>
      </c>
      <c r="AY906" s="251" t="s">
        <v>272</v>
      </c>
    </row>
    <row r="907" s="10" customFormat="1" ht="16.5" customHeight="1">
      <c r="B907" s="234"/>
      <c r="C907" s="235"/>
      <c r="D907" s="235"/>
      <c r="E907" s="236" t="s">
        <v>22</v>
      </c>
      <c r="F907" s="252" t="s">
        <v>281</v>
      </c>
      <c r="G907" s="235"/>
      <c r="H907" s="235"/>
      <c r="I907" s="235"/>
      <c r="J907" s="235"/>
      <c r="K907" s="236" t="s">
        <v>22</v>
      </c>
      <c r="L907" s="235"/>
      <c r="M907" s="235"/>
      <c r="N907" s="235"/>
      <c r="O907" s="235"/>
      <c r="P907" s="235"/>
      <c r="Q907" s="235"/>
      <c r="R907" s="239"/>
      <c r="T907" s="240"/>
      <c r="U907" s="235"/>
      <c r="V907" s="235"/>
      <c r="W907" s="235"/>
      <c r="X907" s="235"/>
      <c r="Y907" s="235"/>
      <c r="Z907" s="235"/>
      <c r="AA907" s="241"/>
      <c r="AT907" s="242" t="s">
        <v>280</v>
      </c>
      <c r="AU907" s="242" t="s">
        <v>126</v>
      </c>
      <c r="AV907" s="10" t="s">
        <v>85</v>
      </c>
      <c r="AW907" s="10" t="s">
        <v>35</v>
      </c>
      <c r="AX907" s="10" t="s">
        <v>77</v>
      </c>
      <c r="AY907" s="242" t="s">
        <v>272</v>
      </c>
    </row>
    <row r="908" s="10" customFormat="1" ht="16.5" customHeight="1">
      <c r="B908" s="234"/>
      <c r="C908" s="235"/>
      <c r="D908" s="235"/>
      <c r="E908" s="236" t="s">
        <v>22</v>
      </c>
      <c r="F908" s="252" t="s">
        <v>788</v>
      </c>
      <c r="G908" s="235"/>
      <c r="H908" s="235"/>
      <c r="I908" s="235"/>
      <c r="J908" s="235"/>
      <c r="K908" s="236" t="s">
        <v>22</v>
      </c>
      <c r="L908" s="235"/>
      <c r="M908" s="235"/>
      <c r="N908" s="235"/>
      <c r="O908" s="235"/>
      <c r="P908" s="235"/>
      <c r="Q908" s="235"/>
      <c r="R908" s="239"/>
      <c r="T908" s="240"/>
      <c r="U908" s="235"/>
      <c r="V908" s="235"/>
      <c r="W908" s="235"/>
      <c r="X908" s="235"/>
      <c r="Y908" s="235"/>
      <c r="Z908" s="235"/>
      <c r="AA908" s="241"/>
      <c r="AT908" s="242" t="s">
        <v>280</v>
      </c>
      <c r="AU908" s="242" t="s">
        <v>126</v>
      </c>
      <c r="AV908" s="10" t="s">
        <v>85</v>
      </c>
      <c r="AW908" s="10" t="s">
        <v>35</v>
      </c>
      <c r="AX908" s="10" t="s">
        <v>77</v>
      </c>
      <c r="AY908" s="242" t="s">
        <v>272</v>
      </c>
    </row>
    <row r="909" s="11" customFormat="1" ht="16.5" customHeight="1">
      <c r="B909" s="243"/>
      <c r="C909" s="244"/>
      <c r="D909" s="244"/>
      <c r="E909" s="245" t="s">
        <v>22</v>
      </c>
      <c r="F909" s="246" t="s">
        <v>789</v>
      </c>
      <c r="G909" s="244"/>
      <c r="H909" s="244"/>
      <c r="I909" s="244"/>
      <c r="J909" s="244"/>
      <c r="K909" s="247">
        <v>3.5</v>
      </c>
      <c r="L909" s="244"/>
      <c r="M909" s="244"/>
      <c r="N909" s="244"/>
      <c r="O909" s="244"/>
      <c r="P909" s="244"/>
      <c r="Q909" s="244"/>
      <c r="R909" s="248"/>
      <c r="T909" s="249"/>
      <c r="U909" s="244"/>
      <c r="V909" s="244"/>
      <c r="W909" s="244"/>
      <c r="X909" s="244"/>
      <c r="Y909" s="244"/>
      <c r="Z909" s="244"/>
      <c r="AA909" s="250"/>
      <c r="AT909" s="251" t="s">
        <v>280</v>
      </c>
      <c r="AU909" s="251" t="s">
        <v>126</v>
      </c>
      <c r="AV909" s="11" t="s">
        <v>126</v>
      </c>
      <c r="AW909" s="11" t="s">
        <v>35</v>
      </c>
      <c r="AX909" s="11" t="s">
        <v>77</v>
      </c>
      <c r="AY909" s="251" t="s">
        <v>272</v>
      </c>
    </row>
    <row r="910" s="12" customFormat="1" ht="16.5" customHeight="1">
      <c r="B910" s="253"/>
      <c r="C910" s="254"/>
      <c r="D910" s="254"/>
      <c r="E910" s="255" t="s">
        <v>22</v>
      </c>
      <c r="F910" s="256" t="s">
        <v>284</v>
      </c>
      <c r="G910" s="254"/>
      <c r="H910" s="254"/>
      <c r="I910" s="254"/>
      <c r="J910" s="254"/>
      <c r="K910" s="257">
        <v>3.5</v>
      </c>
      <c r="L910" s="254"/>
      <c r="M910" s="254"/>
      <c r="N910" s="254"/>
      <c r="O910" s="254"/>
      <c r="P910" s="254"/>
      <c r="Q910" s="254"/>
      <c r="R910" s="258"/>
      <c r="T910" s="259"/>
      <c r="U910" s="254"/>
      <c r="V910" s="254"/>
      <c r="W910" s="254"/>
      <c r="X910" s="254"/>
      <c r="Y910" s="254"/>
      <c r="Z910" s="254"/>
      <c r="AA910" s="260"/>
      <c r="AT910" s="261" t="s">
        <v>280</v>
      </c>
      <c r="AU910" s="261" t="s">
        <v>126</v>
      </c>
      <c r="AV910" s="12" t="s">
        <v>277</v>
      </c>
      <c r="AW910" s="12" t="s">
        <v>35</v>
      </c>
      <c r="AX910" s="12" t="s">
        <v>77</v>
      </c>
      <c r="AY910" s="261" t="s">
        <v>272</v>
      </c>
    </row>
    <row r="911" s="13" customFormat="1" ht="16.5" customHeight="1">
      <c r="B911" s="262"/>
      <c r="C911" s="263"/>
      <c r="D911" s="263"/>
      <c r="E911" s="264" t="s">
        <v>193</v>
      </c>
      <c r="F911" s="265" t="s">
        <v>285</v>
      </c>
      <c r="G911" s="263"/>
      <c r="H911" s="263"/>
      <c r="I911" s="263"/>
      <c r="J911" s="263"/>
      <c r="K911" s="266">
        <v>3.5</v>
      </c>
      <c r="L911" s="263"/>
      <c r="M911" s="263"/>
      <c r="N911" s="263"/>
      <c r="O911" s="263"/>
      <c r="P911" s="263"/>
      <c r="Q911" s="263"/>
      <c r="R911" s="267"/>
      <c r="T911" s="268"/>
      <c r="U911" s="263"/>
      <c r="V911" s="263"/>
      <c r="W911" s="263"/>
      <c r="X911" s="263"/>
      <c r="Y911" s="263"/>
      <c r="Z911" s="263"/>
      <c r="AA911" s="269"/>
      <c r="AT911" s="270" t="s">
        <v>280</v>
      </c>
      <c r="AU911" s="270" t="s">
        <v>126</v>
      </c>
      <c r="AV911" s="13" t="s">
        <v>276</v>
      </c>
      <c r="AW911" s="13" t="s">
        <v>35</v>
      </c>
      <c r="AX911" s="13" t="s">
        <v>85</v>
      </c>
      <c r="AY911" s="270" t="s">
        <v>272</v>
      </c>
    </row>
    <row r="912" s="1" customFormat="1" ht="16.5" customHeight="1">
      <c r="B912" s="48"/>
      <c r="C912" s="271" t="s">
        <v>790</v>
      </c>
      <c r="D912" s="271" t="s">
        <v>349</v>
      </c>
      <c r="E912" s="272" t="s">
        <v>791</v>
      </c>
      <c r="F912" s="273" t="s">
        <v>792</v>
      </c>
      <c r="G912" s="273"/>
      <c r="H912" s="273"/>
      <c r="I912" s="273"/>
      <c r="J912" s="274" t="s">
        <v>334</v>
      </c>
      <c r="K912" s="275">
        <v>3.5699999999999998</v>
      </c>
      <c r="L912" s="276">
        <v>0</v>
      </c>
      <c r="M912" s="277"/>
      <c r="N912" s="278">
        <f>ROUND(L912*K912,2)</f>
        <v>0</v>
      </c>
      <c r="O912" s="230"/>
      <c r="P912" s="230"/>
      <c r="Q912" s="230"/>
      <c r="R912" s="50"/>
      <c r="T912" s="231" t="s">
        <v>22</v>
      </c>
      <c r="U912" s="58" t="s">
        <v>42</v>
      </c>
      <c r="V912" s="49"/>
      <c r="W912" s="232">
        <f>V912*K912</f>
        <v>0</v>
      </c>
      <c r="X912" s="232">
        <v>0.0048999999999999998</v>
      </c>
      <c r="Y912" s="232">
        <f>X912*K912</f>
        <v>0.017492999999999998</v>
      </c>
      <c r="Z912" s="232">
        <v>0</v>
      </c>
      <c r="AA912" s="233">
        <f>Z912*K912</f>
        <v>0</v>
      </c>
      <c r="AR912" s="24" t="s">
        <v>469</v>
      </c>
      <c r="AT912" s="24" t="s">
        <v>349</v>
      </c>
      <c r="AU912" s="24" t="s">
        <v>126</v>
      </c>
      <c r="AY912" s="24" t="s">
        <v>272</v>
      </c>
      <c r="BE912" s="144">
        <f>IF(U912="základní",N912,0)</f>
        <v>0</v>
      </c>
      <c r="BF912" s="144">
        <f>IF(U912="snížená",N912,0)</f>
        <v>0</v>
      </c>
      <c r="BG912" s="144">
        <f>IF(U912="zákl. přenesená",N912,0)</f>
        <v>0</v>
      </c>
      <c r="BH912" s="144">
        <f>IF(U912="sníž. přenesená",N912,0)</f>
        <v>0</v>
      </c>
      <c r="BI912" s="144">
        <f>IF(U912="nulová",N912,0)</f>
        <v>0</v>
      </c>
      <c r="BJ912" s="24" t="s">
        <v>85</v>
      </c>
      <c r="BK912" s="144">
        <f>ROUND(L912*K912,2)</f>
        <v>0</v>
      </c>
      <c r="BL912" s="24" t="s">
        <v>369</v>
      </c>
      <c r="BM912" s="24" t="s">
        <v>793</v>
      </c>
    </row>
    <row r="913" s="10" customFormat="1" ht="16.5" customHeight="1">
      <c r="B913" s="234"/>
      <c r="C913" s="235"/>
      <c r="D913" s="235"/>
      <c r="E913" s="236" t="s">
        <v>22</v>
      </c>
      <c r="F913" s="237" t="s">
        <v>761</v>
      </c>
      <c r="G913" s="238"/>
      <c r="H913" s="238"/>
      <c r="I913" s="238"/>
      <c r="J913" s="235"/>
      <c r="K913" s="236" t="s">
        <v>22</v>
      </c>
      <c r="L913" s="235"/>
      <c r="M913" s="235"/>
      <c r="N913" s="235"/>
      <c r="O913" s="235"/>
      <c r="P913" s="235"/>
      <c r="Q913" s="235"/>
      <c r="R913" s="239"/>
      <c r="T913" s="240"/>
      <c r="U913" s="235"/>
      <c r="V913" s="235"/>
      <c r="W913" s="235"/>
      <c r="X913" s="235"/>
      <c r="Y913" s="235"/>
      <c r="Z913" s="235"/>
      <c r="AA913" s="241"/>
      <c r="AT913" s="242" t="s">
        <v>280</v>
      </c>
      <c r="AU913" s="242" t="s">
        <v>126</v>
      </c>
      <c r="AV913" s="10" t="s">
        <v>85</v>
      </c>
      <c r="AW913" s="10" t="s">
        <v>35</v>
      </c>
      <c r="AX913" s="10" t="s">
        <v>77</v>
      </c>
      <c r="AY913" s="242" t="s">
        <v>272</v>
      </c>
    </row>
    <row r="914" s="10" customFormat="1" ht="16.5" customHeight="1">
      <c r="B914" s="234"/>
      <c r="C914" s="235"/>
      <c r="D914" s="235"/>
      <c r="E914" s="236" t="s">
        <v>22</v>
      </c>
      <c r="F914" s="252" t="s">
        <v>510</v>
      </c>
      <c r="G914" s="235"/>
      <c r="H914" s="235"/>
      <c r="I914" s="235"/>
      <c r="J914" s="235"/>
      <c r="K914" s="236" t="s">
        <v>22</v>
      </c>
      <c r="L914" s="235"/>
      <c r="M914" s="235"/>
      <c r="N914" s="235"/>
      <c r="O914" s="235"/>
      <c r="P914" s="235"/>
      <c r="Q914" s="235"/>
      <c r="R914" s="239"/>
      <c r="T914" s="240"/>
      <c r="U914" s="235"/>
      <c r="V914" s="235"/>
      <c r="W914" s="235"/>
      <c r="X914" s="235"/>
      <c r="Y914" s="235"/>
      <c r="Z914" s="235"/>
      <c r="AA914" s="241"/>
      <c r="AT914" s="242" t="s">
        <v>280</v>
      </c>
      <c r="AU914" s="242" t="s">
        <v>126</v>
      </c>
      <c r="AV914" s="10" t="s">
        <v>85</v>
      </c>
      <c r="AW914" s="10" t="s">
        <v>35</v>
      </c>
      <c r="AX914" s="10" t="s">
        <v>77</v>
      </c>
      <c r="AY914" s="242" t="s">
        <v>272</v>
      </c>
    </row>
    <row r="915" s="11" customFormat="1" ht="16.5" customHeight="1">
      <c r="B915" s="243"/>
      <c r="C915" s="244"/>
      <c r="D915" s="244"/>
      <c r="E915" s="245" t="s">
        <v>22</v>
      </c>
      <c r="F915" s="246" t="s">
        <v>22</v>
      </c>
      <c r="G915" s="244"/>
      <c r="H915" s="244"/>
      <c r="I915" s="244"/>
      <c r="J915" s="244"/>
      <c r="K915" s="247">
        <v>0</v>
      </c>
      <c r="L915" s="244"/>
      <c r="M915" s="244"/>
      <c r="N915" s="244"/>
      <c r="O915" s="244"/>
      <c r="P915" s="244"/>
      <c r="Q915" s="244"/>
      <c r="R915" s="248"/>
      <c r="T915" s="249"/>
      <c r="U915" s="244"/>
      <c r="V915" s="244"/>
      <c r="W915" s="244"/>
      <c r="X915" s="244"/>
      <c r="Y915" s="244"/>
      <c r="Z915" s="244"/>
      <c r="AA915" s="250"/>
      <c r="AT915" s="251" t="s">
        <v>280</v>
      </c>
      <c r="AU915" s="251" t="s">
        <v>126</v>
      </c>
      <c r="AV915" s="11" t="s">
        <v>126</v>
      </c>
      <c r="AW915" s="11" t="s">
        <v>6</v>
      </c>
      <c r="AX915" s="11" t="s">
        <v>77</v>
      </c>
      <c r="AY915" s="251" t="s">
        <v>272</v>
      </c>
    </row>
    <row r="916" s="10" customFormat="1" ht="16.5" customHeight="1">
      <c r="B916" s="234"/>
      <c r="C916" s="235"/>
      <c r="D916" s="235"/>
      <c r="E916" s="236" t="s">
        <v>22</v>
      </c>
      <c r="F916" s="252" t="s">
        <v>787</v>
      </c>
      <c r="G916" s="235"/>
      <c r="H916" s="235"/>
      <c r="I916" s="235"/>
      <c r="J916" s="235"/>
      <c r="K916" s="236" t="s">
        <v>22</v>
      </c>
      <c r="L916" s="235"/>
      <c r="M916" s="235"/>
      <c r="N916" s="235"/>
      <c r="O916" s="235"/>
      <c r="P916" s="235"/>
      <c r="Q916" s="235"/>
      <c r="R916" s="239"/>
      <c r="T916" s="240"/>
      <c r="U916" s="235"/>
      <c r="V916" s="235"/>
      <c r="W916" s="235"/>
      <c r="X916" s="235"/>
      <c r="Y916" s="235"/>
      <c r="Z916" s="235"/>
      <c r="AA916" s="241"/>
      <c r="AT916" s="242" t="s">
        <v>280</v>
      </c>
      <c r="AU916" s="242" t="s">
        <v>126</v>
      </c>
      <c r="AV916" s="10" t="s">
        <v>85</v>
      </c>
      <c r="AW916" s="10" t="s">
        <v>35</v>
      </c>
      <c r="AX916" s="10" t="s">
        <v>77</v>
      </c>
      <c r="AY916" s="242" t="s">
        <v>272</v>
      </c>
    </row>
    <row r="917" s="11" customFormat="1" ht="16.5" customHeight="1">
      <c r="B917" s="243"/>
      <c r="C917" s="244"/>
      <c r="D917" s="244"/>
      <c r="E917" s="245" t="s">
        <v>22</v>
      </c>
      <c r="F917" s="246" t="s">
        <v>794</v>
      </c>
      <c r="G917" s="244"/>
      <c r="H917" s="244"/>
      <c r="I917" s="244"/>
      <c r="J917" s="244"/>
      <c r="K917" s="247">
        <v>3.5699999999999998</v>
      </c>
      <c r="L917" s="244"/>
      <c r="M917" s="244"/>
      <c r="N917" s="244"/>
      <c r="O917" s="244"/>
      <c r="P917" s="244"/>
      <c r="Q917" s="244"/>
      <c r="R917" s="248"/>
      <c r="T917" s="249"/>
      <c r="U917" s="244"/>
      <c r="V917" s="244"/>
      <c r="W917" s="244"/>
      <c r="X917" s="244"/>
      <c r="Y917" s="244"/>
      <c r="Z917" s="244"/>
      <c r="AA917" s="250"/>
      <c r="AT917" s="251" t="s">
        <v>280</v>
      </c>
      <c r="AU917" s="251" t="s">
        <v>126</v>
      </c>
      <c r="AV917" s="11" t="s">
        <v>126</v>
      </c>
      <c r="AW917" s="11" t="s">
        <v>35</v>
      </c>
      <c r="AX917" s="11" t="s">
        <v>77</v>
      </c>
      <c r="AY917" s="251" t="s">
        <v>272</v>
      </c>
    </row>
    <row r="918" s="12" customFormat="1" ht="16.5" customHeight="1">
      <c r="B918" s="253"/>
      <c r="C918" s="254"/>
      <c r="D918" s="254"/>
      <c r="E918" s="255" t="s">
        <v>22</v>
      </c>
      <c r="F918" s="256" t="s">
        <v>284</v>
      </c>
      <c r="G918" s="254"/>
      <c r="H918" s="254"/>
      <c r="I918" s="254"/>
      <c r="J918" s="254"/>
      <c r="K918" s="257">
        <v>3.5699999999999998</v>
      </c>
      <c r="L918" s="254"/>
      <c r="M918" s="254"/>
      <c r="N918" s="254"/>
      <c r="O918" s="254"/>
      <c r="P918" s="254"/>
      <c r="Q918" s="254"/>
      <c r="R918" s="258"/>
      <c r="T918" s="259"/>
      <c r="U918" s="254"/>
      <c r="V918" s="254"/>
      <c r="W918" s="254"/>
      <c r="X918" s="254"/>
      <c r="Y918" s="254"/>
      <c r="Z918" s="254"/>
      <c r="AA918" s="260"/>
      <c r="AT918" s="261" t="s">
        <v>280</v>
      </c>
      <c r="AU918" s="261" t="s">
        <v>126</v>
      </c>
      <c r="AV918" s="12" t="s">
        <v>277</v>
      </c>
      <c r="AW918" s="12" t="s">
        <v>35</v>
      </c>
      <c r="AX918" s="12" t="s">
        <v>77</v>
      </c>
      <c r="AY918" s="261" t="s">
        <v>272</v>
      </c>
    </row>
    <row r="919" s="13" customFormat="1" ht="16.5" customHeight="1">
      <c r="B919" s="262"/>
      <c r="C919" s="263"/>
      <c r="D919" s="263"/>
      <c r="E919" s="264" t="s">
        <v>22</v>
      </c>
      <c r="F919" s="265" t="s">
        <v>285</v>
      </c>
      <c r="G919" s="263"/>
      <c r="H919" s="263"/>
      <c r="I919" s="263"/>
      <c r="J919" s="263"/>
      <c r="K919" s="266">
        <v>3.5699999999999998</v>
      </c>
      <c r="L919" s="263"/>
      <c r="M919" s="263"/>
      <c r="N919" s="263"/>
      <c r="O919" s="263"/>
      <c r="P919" s="263"/>
      <c r="Q919" s="263"/>
      <c r="R919" s="267"/>
      <c r="T919" s="268"/>
      <c r="U919" s="263"/>
      <c r="V919" s="263"/>
      <c r="W919" s="263"/>
      <c r="X919" s="263"/>
      <c r="Y919" s="263"/>
      <c r="Z919" s="263"/>
      <c r="AA919" s="269"/>
      <c r="AT919" s="270" t="s">
        <v>280</v>
      </c>
      <c r="AU919" s="270" t="s">
        <v>126</v>
      </c>
      <c r="AV919" s="13" t="s">
        <v>276</v>
      </c>
      <c r="AW919" s="13" t="s">
        <v>35</v>
      </c>
      <c r="AX919" s="13" t="s">
        <v>85</v>
      </c>
      <c r="AY919" s="270" t="s">
        <v>272</v>
      </c>
    </row>
    <row r="920" s="1" customFormat="1" ht="51" customHeight="1">
      <c r="B920" s="48"/>
      <c r="C920" s="223" t="s">
        <v>795</v>
      </c>
      <c r="D920" s="223" t="s">
        <v>273</v>
      </c>
      <c r="E920" s="224" t="s">
        <v>796</v>
      </c>
      <c r="F920" s="225" t="s">
        <v>797</v>
      </c>
      <c r="G920" s="225"/>
      <c r="H920" s="225"/>
      <c r="I920" s="225"/>
      <c r="J920" s="226" t="s">
        <v>334</v>
      </c>
      <c r="K920" s="227">
        <v>5.5</v>
      </c>
      <c r="L920" s="228">
        <v>0</v>
      </c>
      <c r="M920" s="229"/>
      <c r="N920" s="230">
        <f>ROUND(L920*K920,2)</f>
        <v>0</v>
      </c>
      <c r="O920" s="230"/>
      <c r="P920" s="230"/>
      <c r="Q920" s="230"/>
      <c r="R920" s="50"/>
      <c r="T920" s="231" t="s">
        <v>22</v>
      </c>
      <c r="U920" s="58" t="s">
        <v>42</v>
      </c>
      <c r="V920" s="49"/>
      <c r="W920" s="232">
        <f>V920*K920</f>
        <v>0</v>
      </c>
      <c r="X920" s="232">
        <v>4.0000000000000003E-05</v>
      </c>
      <c r="Y920" s="232">
        <f>X920*K920</f>
        <v>0.00022000000000000001</v>
      </c>
      <c r="Z920" s="232">
        <v>0</v>
      </c>
      <c r="AA920" s="233">
        <f>Z920*K920</f>
        <v>0</v>
      </c>
      <c r="AR920" s="24" t="s">
        <v>369</v>
      </c>
      <c r="AT920" s="24" t="s">
        <v>273</v>
      </c>
      <c r="AU920" s="24" t="s">
        <v>126</v>
      </c>
      <c r="AY920" s="24" t="s">
        <v>272</v>
      </c>
      <c r="BE920" s="144">
        <f>IF(U920="základní",N920,0)</f>
        <v>0</v>
      </c>
      <c r="BF920" s="144">
        <f>IF(U920="snížená",N920,0)</f>
        <v>0</v>
      </c>
      <c r="BG920" s="144">
        <f>IF(U920="zákl. přenesená",N920,0)</f>
        <v>0</v>
      </c>
      <c r="BH920" s="144">
        <f>IF(U920="sníž. přenesená",N920,0)</f>
        <v>0</v>
      </c>
      <c r="BI920" s="144">
        <f>IF(U920="nulová",N920,0)</f>
        <v>0</v>
      </c>
      <c r="BJ920" s="24" t="s">
        <v>85</v>
      </c>
      <c r="BK920" s="144">
        <f>ROUND(L920*K920,2)</f>
        <v>0</v>
      </c>
      <c r="BL920" s="24" t="s">
        <v>369</v>
      </c>
      <c r="BM920" s="24" t="s">
        <v>798</v>
      </c>
    </row>
    <row r="921" s="10" customFormat="1" ht="16.5" customHeight="1">
      <c r="B921" s="234"/>
      <c r="C921" s="235"/>
      <c r="D921" s="235"/>
      <c r="E921" s="236" t="s">
        <v>22</v>
      </c>
      <c r="F921" s="237" t="s">
        <v>799</v>
      </c>
      <c r="G921" s="238"/>
      <c r="H921" s="238"/>
      <c r="I921" s="238"/>
      <c r="J921" s="235"/>
      <c r="K921" s="236" t="s">
        <v>22</v>
      </c>
      <c r="L921" s="235"/>
      <c r="M921" s="235"/>
      <c r="N921" s="235"/>
      <c r="O921" s="235"/>
      <c r="P921" s="235"/>
      <c r="Q921" s="235"/>
      <c r="R921" s="239"/>
      <c r="T921" s="240"/>
      <c r="U921" s="235"/>
      <c r="V921" s="235"/>
      <c r="W921" s="235"/>
      <c r="X921" s="235"/>
      <c r="Y921" s="235"/>
      <c r="Z921" s="235"/>
      <c r="AA921" s="241"/>
      <c r="AT921" s="242" t="s">
        <v>280</v>
      </c>
      <c r="AU921" s="242" t="s">
        <v>126</v>
      </c>
      <c r="AV921" s="10" t="s">
        <v>85</v>
      </c>
      <c r="AW921" s="10" t="s">
        <v>35</v>
      </c>
      <c r="AX921" s="10" t="s">
        <v>77</v>
      </c>
      <c r="AY921" s="242" t="s">
        <v>272</v>
      </c>
    </row>
    <row r="922" s="11" customFormat="1" ht="16.5" customHeight="1">
      <c r="B922" s="243"/>
      <c r="C922" s="244"/>
      <c r="D922" s="244"/>
      <c r="E922" s="245" t="s">
        <v>22</v>
      </c>
      <c r="F922" s="246" t="s">
        <v>22</v>
      </c>
      <c r="G922" s="244"/>
      <c r="H922" s="244"/>
      <c r="I922" s="244"/>
      <c r="J922" s="244"/>
      <c r="K922" s="247">
        <v>0</v>
      </c>
      <c r="L922" s="244"/>
      <c r="M922" s="244"/>
      <c r="N922" s="244"/>
      <c r="O922" s="244"/>
      <c r="P922" s="244"/>
      <c r="Q922" s="244"/>
      <c r="R922" s="248"/>
      <c r="T922" s="249"/>
      <c r="U922" s="244"/>
      <c r="V922" s="244"/>
      <c r="W922" s="244"/>
      <c r="X922" s="244"/>
      <c r="Y922" s="244"/>
      <c r="Z922" s="244"/>
      <c r="AA922" s="250"/>
      <c r="AT922" s="251" t="s">
        <v>280</v>
      </c>
      <c r="AU922" s="251" t="s">
        <v>126</v>
      </c>
      <c r="AV922" s="11" t="s">
        <v>126</v>
      </c>
      <c r="AW922" s="11" t="s">
        <v>6</v>
      </c>
      <c r="AX922" s="11" t="s">
        <v>77</v>
      </c>
      <c r="AY922" s="251" t="s">
        <v>272</v>
      </c>
    </row>
    <row r="923" s="10" customFormat="1" ht="16.5" customHeight="1">
      <c r="B923" s="234"/>
      <c r="C923" s="235"/>
      <c r="D923" s="235"/>
      <c r="E923" s="236" t="s">
        <v>22</v>
      </c>
      <c r="F923" s="252" t="s">
        <v>281</v>
      </c>
      <c r="G923" s="235"/>
      <c r="H923" s="235"/>
      <c r="I923" s="235"/>
      <c r="J923" s="235"/>
      <c r="K923" s="236" t="s">
        <v>22</v>
      </c>
      <c r="L923" s="235"/>
      <c r="M923" s="235"/>
      <c r="N923" s="235"/>
      <c r="O923" s="235"/>
      <c r="P923" s="235"/>
      <c r="Q923" s="235"/>
      <c r="R923" s="239"/>
      <c r="T923" s="240"/>
      <c r="U923" s="235"/>
      <c r="V923" s="235"/>
      <c r="W923" s="235"/>
      <c r="X923" s="235"/>
      <c r="Y923" s="235"/>
      <c r="Z923" s="235"/>
      <c r="AA923" s="241"/>
      <c r="AT923" s="242" t="s">
        <v>280</v>
      </c>
      <c r="AU923" s="242" t="s">
        <v>126</v>
      </c>
      <c r="AV923" s="10" t="s">
        <v>85</v>
      </c>
      <c r="AW923" s="10" t="s">
        <v>35</v>
      </c>
      <c r="AX923" s="10" t="s">
        <v>77</v>
      </c>
      <c r="AY923" s="242" t="s">
        <v>272</v>
      </c>
    </row>
    <row r="924" s="10" customFormat="1" ht="16.5" customHeight="1">
      <c r="B924" s="234"/>
      <c r="C924" s="235"/>
      <c r="D924" s="235"/>
      <c r="E924" s="236" t="s">
        <v>22</v>
      </c>
      <c r="F924" s="252" t="s">
        <v>527</v>
      </c>
      <c r="G924" s="235"/>
      <c r="H924" s="235"/>
      <c r="I924" s="235"/>
      <c r="J924" s="235"/>
      <c r="K924" s="236" t="s">
        <v>22</v>
      </c>
      <c r="L924" s="235"/>
      <c r="M924" s="235"/>
      <c r="N924" s="235"/>
      <c r="O924" s="235"/>
      <c r="P924" s="235"/>
      <c r="Q924" s="235"/>
      <c r="R924" s="239"/>
      <c r="T924" s="240"/>
      <c r="U924" s="235"/>
      <c r="V924" s="235"/>
      <c r="W924" s="235"/>
      <c r="X924" s="235"/>
      <c r="Y924" s="235"/>
      <c r="Z924" s="235"/>
      <c r="AA924" s="241"/>
      <c r="AT924" s="242" t="s">
        <v>280</v>
      </c>
      <c r="AU924" s="242" t="s">
        <v>126</v>
      </c>
      <c r="AV924" s="10" t="s">
        <v>85</v>
      </c>
      <c r="AW924" s="10" t="s">
        <v>35</v>
      </c>
      <c r="AX924" s="10" t="s">
        <v>77</v>
      </c>
      <c r="AY924" s="242" t="s">
        <v>272</v>
      </c>
    </row>
    <row r="925" s="11" customFormat="1" ht="16.5" customHeight="1">
      <c r="B925" s="243"/>
      <c r="C925" s="244"/>
      <c r="D925" s="244"/>
      <c r="E925" s="245" t="s">
        <v>22</v>
      </c>
      <c r="F925" s="246" t="s">
        <v>542</v>
      </c>
      <c r="G925" s="244"/>
      <c r="H925" s="244"/>
      <c r="I925" s="244"/>
      <c r="J925" s="244"/>
      <c r="K925" s="247">
        <v>2.5</v>
      </c>
      <c r="L925" s="244"/>
      <c r="M925" s="244"/>
      <c r="N925" s="244"/>
      <c r="O925" s="244"/>
      <c r="P925" s="244"/>
      <c r="Q925" s="244"/>
      <c r="R925" s="248"/>
      <c r="T925" s="249"/>
      <c r="U925" s="244"/>
      <c r="V925" s="244"/>
      <c r="W925" s="244"/>
      <c r="X925" s="244"/>
      <c r="Y925" s="244"/>
      <c r="Z925" s="244"/>
      <c r="AA925" s="250"/>
      <c r="AT925" s="251" t="s">
        <v>280</v>
      </c>
      <c r="AU925" s="251" t="s">
        <v>126</v>
      </c>
      <c r="AV925" s="11" t="s">
        <v>126</v>
      </c>
      <c r="AW925" s="11" t="s">
        <v>35</v>
      </c>
      <c r="AX925" s="11" t="s">
        <v>77</v>
      </c>
      <c r="AY925" s="251" t="s">
        <v>272</v>
      </c>
    </row>
    <row r="926" s="10" customFormat="1" ht="16.5" customHeight="1">
      <c r="B926" s="234"/>
      <c r="C926" s="235"/>
      <c r="D926" s="235"/>
      <c r="E926" s="236" t="s">
        <v>22</v>
      </c>
      <c r="F926" s="252" t="s">
        <v>788</v>
      </c>
      <c r="G926" s="235"/>
      <c r="H926" s="235"/>
      <c r="I926" s="235"/>
      <c r="J926" s="235"/>
      <c r="K926" s="236" t="s">
        <v>22</v>
      </c>
      <c r="L926" s="235"/>
      <c r="M926" s="235"/>
      <c r="N926" s="235"/>
      <c r="O926" s="235"/>
      <c r="P926" s="235"/>
      <c r="Q926" s="235"/>
      <c r="R926" s="239"/>
      <c r="T926" s="240"/>
      <c r="U926" s="235"/>
      <c r="V926" s="235"/>
      <c r="W926" s="235"/>
      <c r="X926" s="235"/>
      <c r="Y926" s="235"/>
      <c r="Z926" s="235"/>
      <c r="AA926" s="241"/>
      <c r="AT926" s="242" t="s">
        <v>280</v>
      </c>
      <c r="AU926" s="242" t="s">
        <v>126</v>
      </c>
      <c r="AV926" s="10" t="s">
        <v>85</v>
      </c>
      <c r="AW926" s="10" t="s">
        <v>35</v>
      </c>
      <c r="AX926" s="10" t="s">
        <v>77</v>
      </c>
      <c r="AY926" s="242" t="s">
        <v>272</v>
      </c>
    </row>
    <row r="927" s="11" customFormat="1" ht="16.5" customHeight="1">
      <c r="B927" s="243"/>
      <c r="C927" s="244"/>
      <c r="D927" s="244"/>
      <c r="E927" s="245" t="s">
        <v>22</v>
      </c>
      <c r="F927" s="246" t="s">
        <v>800</v>
      </c>
      <c r="G927" s="244"/>
      <c r="H927" s="244"/>
      <c r="I927" s="244"/>
      <c r="J927" s="244"/>
      <c r="K927" s="247">
        <v>3</v>
      </c>
      <c r="L927" s="244"/>
      <c r="M927" s="244"/>
      <c r="N927" s="244"/>
      <c r="O927" s="244"/>
      <c r="P927" s="244"/>
      <c r="Q927" s="244"/>
      <c r="R927" s="248"/>
      <c r="T927" s="249"/>
      <c r="U927" s="244"/>
      <c r="V927" s="244"/>
      <c r="W927" s="244"/>
      <c r="X927" s="244"/>
      <c r="Y927" s="244"/>
      <c r="Z927" s="244"/>
      <c r="AA927" s="250"/>
      <c r="AT927" s="251" t="s">
        <v>280</v>
      </c>
      <c r="AU927" s="251" t="s">
        <v>126</v>
      </c>
      <c r="AV927" s="11" t="s">
        <v>126</v>
      </c>
      <c r="AW927" s="11" t="s">
        <v>35</v>
      </c>
      <c r="AX927" s="11" t="s">
        <v>77</v>
      </c>
      <c r="AY927" s="251" t="s">
        <v>272</v>
      </c>
    </row>
    <row r="928" s="12" customFormat="1" ht="16.5" customHeight="1">
      <c r="B928" s="253"/>
      <c r="C928" s="254"/>
      <c r="D928" s="254"/>
      <c r="E928" s="255" t="s">
        <v>22</v>
      </c>
      <c r="F928" s="256" t="s">
        <v>284</v>
      </c>
      <c r="G928" s="254"/>
      <c r="H928" s="254"/>
      <c r="I928" s="254"/>
      <c r="J928" s="254"/>
      <c r="K928" s="257">
        <v>5.5</v>
      </c>
      <c r="L928" s="254"/>
      <c r="M928" s="254"/>
      <c r="N928" s="254"/>
      <c r="O928" s="254"/>
      <c r="P928" s="254"/>
      <c r="Q928" s="254"/>
      <c r="R928" s="258"/>
      <c r="T928" s="259"/>
      <c r="U928" s="254"/>
      <c r="V928" s="254"/>
      <c r="W928" s="254"/>
      <c r="X928" s="254"/>
      <c r="Y928" s="254"/>
      <c r="Z928" s="254"/>
      <c r="AA928" s="260"/>
      <c r="AT928" s="261" t="s">
        <v>280</v>
      </c>
      <c r="AU928" s="261" t="s">
        <v>126</v>
      </c>
      <c r="AV928" s="12" t="s">
        <v>277</v>
      </c>
      <c r="AW928" s="12" t="s">
        <v>35</v>
      </c>
      <c r="AX928" s="12" t="s">
        <v>77</v>
      </c>
      <c r="AY928" s="261" t="s">
        <v>272</v>
      </c>
    </row>
    <row r="929" s="13" customFormat="1" ht="16.5" customHeight="1">
      <c r="B929" s="262"/>
      <c r="C929" s="263"/>
      <c r="D929" s="263"/>
      <c r="E929" s="264" t="s">
        <v>194</v>
      </c>
      <c r="F929" s="265" t="s">
        <v>285</v>
      </c>
      <c r="G929" s="263"/>
      <c r="H929" s="263"/>
      <c r="I929" s="263"/>
      <c r="J929" s="263"/>
      <c r="K929" s="266">
        <v>5.5</v>
      </c>
      <c r="L929" s="263"/>
      <c r="M929" s="263"/>
      <c r="N929" s="263"/>
      <c r="O929" s="263"/>
      <c r="P929" s="263"/>
      <c r="Q929" s="263"/>
      <c r="R929" s="267"/>
      <c r="T929" s="268"/>
      <c r="U929" s="263"/>
      <c r="V929" s="263"/>
      <c r="W929" s="263"/>
      <c r="X929" s="263"/>
      <c r="Y929" s="263"/>
      <c r="Z929" s="263"/>
      <c r="AA929" s="269"/>
      <c r="AT929" s="270" t="s">
        <v>280</v>
      </c>
      <c r="AU929" s="270" t="s">
        <v>126</v>
      </c>
      <c r="AV929" s="13" t="s">
        <v>276</v>
      </c>
      <c r="AW929" s="13" t="s">
        <v>35</v>
      </c>
      <c r="AX929" s="13" t="s">
        <v>85</v>
      </c>
      <c r="AY929" s="270" t="s">
        <v>272</v>
      </c>
    </row>
    <row r="930" s="1" customFormat="1" ht="16.5" customHeight="1">
      <c r="B930" s="48"/>
      <c r="C930" s="271" t="s">
        <v>801</v>
      </c>
      <c r="D930" s="271" t="s">
        <v>349</v>
      </c>
      <c r="E930" s="272" t="s">
        <v>802</v>
      </c>
      <c r="F930" s="273" t="s">
        <v>803</v>
      </c>
      <c r="G930" s="273"/>
      <c r="H930" s="273"/>
      <c r="I930" s="273"/>
      <c r="J930" s="274" t="s">
        <v>334</v>
      </c>
      <c r="K930" s="275">
        <v>5.5</v>
      </c>
      <c r="L930" s="276">
        <v>0</v>
      </c>
      <c r="M930" s="277"/>
      <c r="N930" s="278">
        <f>ROUND(L930*K930,2)</f>
        <v>0</v>
      </c>
      <c r="O930" s="230"/>
      <c r="P930" s="230"/>
      <c r="Q930" s="230"/>
      <c r="R930" s="50"/>
      <c r="T930" s="231" t="s">
        <v>22</v>
      </c>
      <c r="U930" s="58" t="s">
        <v>42</v>
      </c>
      <c r="V930" s="49"/>
      <c r="W930" s="232">
        <f>V930*K930</f>
        <v>0</v>
      </c>
      <c r="X930" s="232">
        <v>0.00017000000000000001</v>
      </c>
      <c r="Y930" s="232">
        <f>X930*K930</f>
        <v>0.00093500000000000007</v>
      </c>
      <c r="Z930" s="232">
        <v>0</v>
      </c>
      <c r="AA930" s="233">
        <f>Z930*K930</f>
        <v>0</v>
      </c>
      <c r="AR930" s="24" t="s">
        <v>469</v>
      </c>
      <c r="AT930" s="24" t="s">
        <v>349</v>
      </c>
      <c r="AU930" s="24" t="s">
        <v>126</v>
      </c>
      <c r="AY930" s="24" t="s">
        <v>272</v>
      </c>
      <c r="BE930" s="144">
        <f>IF(U930="základní",N930,0)</f>
        <v>0</v>
      </c>
      <c r="BF930" s="144">
        <f>IF(U930="snížená",N930,0)</f>
        <v>0</v>
      </c>
      <c r="BG930" s="144">
        <f>IF(U930="zákl. přenesená",N930,0)</f>
        <v>0</v>
      </c>
      <c r="BH930" s="144">
        <f>IF(U930="sníž. přenesená",N930,0)</f>
        <v>0</v>
      </c>
      <c r="BI930" s="144">
        <f>IF(U930="nulová",N930,0)</f>
        <v>0</v>
      </c>
      <c r="BJ930" s="24" t="s">
        <v>85</v>
      </c>
      <c r="BK930" s="144">
        <f>ROUND(L930*K930,2)</f>
        <v>0</v>
      </c>
      <c r="BL930" s="24" t="s">
        <v>369</v>
      </c>
      <c r="BM930" s="24" t="s">
        <v>804</v>
      </c>
    </row>
    <row r="931" s="10" customFormat="1" ht="16.5" customHeight="1">
      <c r="B931" s="234"/>
      <c r="C931" s="235"/>
      <c r="D931" s="235"/>
      <c r="E931" s="236" t="s">
        <v>22</v>
      </c>
      <c r="F931" s="237" t="s">
        <v>805</v>
      </c>
      <c r="G931" s="238"/>
      <c r="H931" s="238"/>
      <c r="I931" s="238"/>
      <c r="J931" s="235"/>
      <c r="K931" s="236" t="s">
        <v>22</v>
      </c>
      <c r="L931" s="235"/>
      <c r="M931" s="235"/>
      <c r="N931" s="235"/>
      <c r="O931" s="235"/>
      <c r="P931" s="235"/>
      <c r="Q931" s="235"/>
      <c r="R931" s="239"/>
      <c r="T931" s="240"/>
      <c r="U931" s="235"/>
      <c r="V931" s="235"/>
      <c r="W931" s="235"/>
      <c r="X931" s="235"/>
      <c r="Y931" s="235"/>
      <c r="Z931" s="235"/>
      <c r="AA931" s="241"/>
      <c r="AT931" s="242" t="s">
        <v>280</v>
      </c>
      <c r="AU931" s="242" t="s">
        <v>126</v>
      </c>
      <c r="AV931" s="10" t="s">
        <v>85</v>
      </c>
      <c r="AW931" s="10" t="s">
        <v>35</v>
      </c>
      <c r="AX931" s="10" t="s">
        <v>77</v>
      </c>
      <c r="AY931" s="242" t="s">
        <v>272</v>
      </c>
    </row>
    <row r="932" s="10" customFormat="1" ht="16.5" customHeight="1">
      <c r="B932" s="234"/>
      <c r="C932" s="235"/>
      <c r="D932" s="235"/>
      <c r="E932" s="236" t="s">
        <v>22</v>
      </c>
      <c r="F932" s="252" t="s">
        <v>806</v>
      </c>
      <c r="G932" s="235"/>
      <c r="H932" s="235"/>
      <c r="I932" s="235"/>
      <c r="J932" s="235"/>
      <c r="K932" s="236" t="s">
        <v>22</v>
      </c>
      <c r="L932" s="235"/>
      <c r="M932" s="235"/>
      <c r="N932" s="235"/>
      <c r="O932" s="235"/>
      <c r="P932" s="235"/>
      <c r="Q932" s="235"/>
      <c r="R932" s="239"/>
      <c r="T932" s="240"/>
      <c r="U932" s="235"/>
      <c r="V932" s="235"/>
      <c r="W932" s="235"/>
      <c r="X932" s="235"/>
      <c r="Y932" s="235"/>
      <c r="Z932" s="235"/>
      <c r="AA932" s="241"/>
      <c r="AT932" s="242" t="s">
        <v>280</v>
      </c>
      <c r="AU932" s="242" t="s">
        <v>126</v>
      </c>
      <c r="AV932" s="10" t="s">
        <v>85</v>
      </c>
      <c r="AW932" s="10" t="s">
        <v>35</v>
      </c>
      <c r="AX932" s="10" t="s">
        <v>77</v>
      </c>
      <c r="AY932" s="242" t="s">
        <v>272</v>
      </c>
    </row>
    <row r="933" s="11" customFormat="1" ht="16.5" customHeight="1">
      <c r="B933" s="243"/>
      <c r="C933" s="244"/>
      <c r="D933" s="244"/>
      <c r="E933" s="245" t="s">
        <v>22</v>
      </c>
      <c r="F933" s="246" t="s">
        <v>22</v>
      </c>
      <c r="G933" s="244"/>
      <c r="H933" s="244"/>
      <c r="I933" s="244"/>
      <c r="J933" s="244"/>
      <c r="K933" s="247">
        <v>0</v>
      </c>
      <c r="L933" s="244"/>
      <c r="M933" s="244"/>
      <c r="N933" s="244"/>
      <c r="O933" s="244"/>
      <c r="P933" s="244"/>
      <c r="Q933" s="244"/>
      <c r="R933" s="248"/>
      <c r="T933" s="249"/>
      <c r="U933" s="244"/>
      <c r="V933" s="244"/>
      <c r="W933" s="244"/>
      <c r="X933" s="244"/>
      <c r="Y933" s="244"/>
      <c r="Z933" s="244"/>
      <c r="AA933" s="250"/>
      <c r="AT933" s="251" t="s">
        <v>280</v>
      </c>
      <c r="AU933" s="251" t="s">
        <v>126</v>
      </c>
      <c r="AV933" s="11" t="s">
        <v>126</v>
      </c>
      <c r="AW933" s="11" t="s">
        <v>6</v>
      </c>
      <c r="AX933" s="11" t="s">
        <v>77</v>
      </c>
      <c r="AY933" s="251" t="s">
        <v>272</v>
      </c>
    </row>
    <row r="934" s="10" customFormat="1" ht="16.5" customHeight="1">
      <c r="B934" s="234"/>
      <c r="C934" s="235"/>
      <c r="D934" s="235"/>
      <c r="E934" s="236" t="s">
        <v>22</v>
      </c>
      <c r="F934" s="252" t="s">
        <v>799</v>
      </c>
      <c r="G934" s="235"/>
      <c r="H934" s="235"/>
      <c r="I934" s="235"/>
      <c r="J934" s="235"/>
      <c r="K934" s="236" t="s">
        <v>22</v>
      </c>
      <c r="L934" s="235"/>
      <c r="M934" s="235"/>
      <c r="N934" s="235"/>
      <c r="O934" s="235"/>
      <c r="P934" s="235"/>
      <c r="Q934" s="235"/>
      <c r="R934" s="239"/>
      <c r="T934" s="240"/>
      <c r="U934" s="235"/>
      <c r="V934" s="235"/>
      <c r="W934" s="235"/>
      <c r="X934" s="235"/>
      <c r="Y934" s="235"/>
      <c r="Z934" s="235"/>
      <c r="AA934" s="241"/>
      <c r="AT934" s="242" t="s">
        <v>280</v>
      </c>
      <c r="AU934" s="242" t="s">
        <v>126</v>
      </c>
      <c r="AV934" s="10" t="s">
        <v>85</v>
      </c>
      <c r="AW934" s="10" t="s">
        <v>35</v>
      </c>
      <c r="AX934" s="10" t="s">
        <v>77</v>
      </c>
      <c r="AY934" s="242" t="s">
        <v>272</v>
      </c>
    </row>
    <row r="935" s="11" customFormat="1" ht="16.5" customHeight="1">
      <c r="B935" s="243"/>
      <c r="C935" s="244"/>
      <c r="D935" s="244"/>
      <c r="E935" s="245" t="s">
        <v>22</v>
      </c>
      <c r="F935" s="246" t="s">
        <v>194</v>
      </c>
      <c r="G935" s="244"/>
      <c r="H935" s="244"/>
      <c r="I935" s="244"/>
      <c r="J935" s="244"/>
      <c r="K935" s="247">
        <v>5.5</v>
      </c>
      <c r="L935" s="244"/>
      <c r="M935" s="244"/>
      <c r="N935" s="244"/>
      <c r="O935" s="244"/>
      <c r="P935" s="244"/>
      <c r="Q935" s="244"/>
      <c r="R935" s="248"/>
      <c r="T935" s="249"/>
      <c r="U935" s="244"/>
      <c r="V935" s="244"/>
      <c r="W935" s="244"/>
      <c r="X935" s="244"/>
      <c r="Y935" s="244"/>
      <c r="Z935" s="244"/>
      <c r="AA935" s="250"/>
      <c r="AT935" s="251" t="s">
        <v>280</v>
      </c>
      <c r="AU935" s="251" t="s">
        <v>126</v>
      </c>
      <c r="AV935" s="11" t="s">
        <v>126</v>
      </c>
      <c r="AW935" s="11" t="s">
        <v>35</v>
      </c>
      <c r="AX935" s="11" t="s">
        <v>77</v>
      </c>
      <c r="AY935" s="251" t="s">
        <v>272</v>
      </c>
    </row>
    <row r="936" s="12" customFormat="1" ht="16.5" customHeight="1">
      <c r="B936" s="253"/>
      <c r="C936" s="254"/>
      <c r="D936" s="254"/>
      <c r="E936" s="255" t="s">
        <v>22</v>
      </c>
      <c r="F936" s="256" t="s">
        <v>284</v>
      </c>
      <c r="G936" s="254"/>
      <c r="H936" s="254"/>
      <c r="I936" s="254"/>
      <c r="J936" s="254"/>
      <c r="K936" s="257">
        <v>5.5</v>
      </c>
      <c r="L936" s="254"/>
      <c r="M936" s="254"/>
      <c r="N936" s="254"/>
      <c r="O936" s="254"/>
      <c r="P936" s="254"/>
      <c r="Q936" s="254"/>
      <c r="R936" s="258"/>
      <c r="T936" s="259"/>
      <c r="U936" s="254"/>
      <c r="V936" s="254"/>
      <c r="W936" s="254"/>
      <c r="X936" s="254"/>
      <c r="Y936" s="254"/>
      <c r="Z936" s="254"/>
      <c r="AA936" s="260"/>
      <c r="AT936" s="261" t="s">
        <v>280</v>
      </c>
      <c r="AU936" s="261" t="s">
        <v>126</v>
      </c>
      <c r="AV936" s="12" t="s">
        <v>277</v>
      </c>
      <c r="AW936" s="12" t="s">
        <v>35</v>
      </c>
      <c r="AX936" s="12" t="s">
        <v>77</v>
      </c>
      <c r="AY936" s="261" t="s">
        <v>272</v>
      </c>
    </row>
    <row r="937" s="13" customFormat="1" ht="16.5" customHeight="1">
      <c r="B937" s="262"/>
      <c r="C937" s="263"/>
      <c r="D937" s="263"/>
      <c r="E937" s="264" t="s">
        <v>22</v>
      </c>
      <c r="F937" s="265" t="s">
        <v>285</v>
      </c>
      <c r="G937" s="263"/>
      <c r="H937" s="263"/>
      <c r="I937" s="263"/>
      <c r="J937" s="263"/>
      <c r="K937" s="266">
        <v>5.5</v>
      </c>
      <c r="L937" s="263"/>
      <c r="M937" s="263"/>
      <c r="N937" s="263"/>
      <c r="O937" s="263"/>
      <c r="P937" s="263"/>
      <c r="Q937" s="263"/>
      <c r="R937" s="267"/>
      <c r="T937" s="268"/>
      <c r="U937" s="263"/>
      <c r="V937" s="263"/>
      <c r="W937" s="263"/>
      <c r="X937" s="263"/>
      <c r="Y937" s="263"/>
      <c r="Z937" s="263"/>
      <c r="AA937" s="269"/>
      <c r="AT937" s="270" t="s">
        <v>280</v>
      </c>
      <c r="AU937" s="270" t="s">
        <v>126</v>
      </c>
      <c r="AV937" s="13" t="s">
        <v>276</v>
      </c>
      <c r="AW937" s="13" t="s">
        <v>35</v>
      </c>
      <c r="AX937" s="13" t="s">
        <v>85</v>
      </c>
      <c r="AY937" s="270" t="s">
        <v>272</v>
      </c>
    </row>
    <row r="938" s="1" customFormat="1" ht="51" customHeight="1">
      <c r="B938" s="48"/>
      <c r="C938" s="223" t="s">
        <v>807</v>
      </c>
      <c r="D938" s="223" t="s">
        <v>273</v>
      </c>
      <c r="E938" s="224" t="s">
        <v>808</v>
      </c>
      <c r="F938" s="225" t="s">
        <v>809</v>
      </c>
      <c r="G938" s="225"/>
      <c r="H938" s="225"/>
      <c r="I938" s="225"/>
      <c r="J938" s="226" t="s">
        <v>321</v>
      </c>
      <c r="K938" s="227">
        <v>0.27900000000000003</v>
      </c>
      <c r="L938" s="228">
        <v>0</v>
      </c>
      <c r="M938" s="229"/>
      <c r="N938" s="230">
        <f>ROUND(L938*K938,2)</f>
        <v>0</v>
      </c>
      <c r="O938" s="230"/>
      <c r="P938" s="230"/>
      <c r="Q938" s="230"/>
      <c r="R938" s="50"/>
      <c r="T938" s="231" t="s">
        <v>22</v>
      </c>
      <c r="U938" s="58" t="s">
        <v>42</v>
      </c>
      <c r="V938" s="49"/>
      <c r="W938" s="232">
        <f>V938*K938</f>
        <v>0</v>
      </c>
      <c r="X938" s="232">
        <v>0</v>
      </c>
      <c r="Y938" s="232">
        <f>X938*K938</f>
        <v>0</v>
      </c>
      <c r="Z938" s="232">
        <v>0</v>
      </c>
      <c r="AA938" s="233">
        <f>Z938*K938</f>
        <v>0</v>
      </c>
      <c r="AR938" s="24" t="s">
        <v>369</v>
      </c>
      <c r="AT938" s="24" t="s">
        <v>273</v>
      </c>
      <c r="AU938" s="24" t="s">
        <v>126</v>
      </c>
      <c r="AY938" s="24" t="s">
        <v>272</v>
      </c>
      <c r="BE938" s="144">
        <f>IF(U938="základní",N938,0)</f>
        <v>0</v>
      </c>
      <c r="BF938" s="144">
        <f>IF(U938="snížená",N938,0)</f>
        <v>0</v>
      </c>
      <c r="BG938" s="144">
        <f>IF(U938="zákl. přenesená",N938,0)</f>
        <v>0</v>
      </c>
      <c r="BH938" s="144">
        <f>IF(U938="sníž. přenesená",N938,0)</f>
        <v>0</v>
      </c>
      <c r="BI938" s="144">
        <f>IF(U938="nulová",N938,0)</f>
        <v>0</v>
      </c>
      <c r="BJ938" s="24" t="s">
        <v>85</v>
      </c>
      <c r="BK938" s="144">
        <f>ROUND(L938*K938,2)</f>
        <v>0</v>
      </c>
      <c r="BL938" s="24" t="s">
        <v>369</v>
      </c>
      <c r="BM938" s="24" t="s">
        <v>810</v>
      </c>
    </row>
    <row r="939" s="9" customFormat="1" ht="29.88" customHeight="1">
      <c r="B939" s="208"/>
      <c r="C939" s="209"/>
      <c r="D939" s="219" t="s">
        <v>239</v>
      </c>
      <c r="E939" s="219"/>
      <c r="F939" s="219"/>
      <c r="G939" s="219"/>
      <c r="H939" s="219"/>
      <c r="I939" s="219"/>
      <c r="J939" s="219"/>
      <c r="K939" s="219"/>
      <c r="L939" s="219"/>
      <c r="M939" s="219"/>
      <c r="N939" s="283">
        <f>BK939</f>
        <v>0</v>
      </c>
      <c r="O939" s="284"/>
      <c r="P939" s="284"/>
      <c r="Q939" s="284"/>
      <c r="R939" s="212"/>
      <c r="T939" s="213"/>
      <c r="U939" s="209"/>
      <c r="V939" s="209"/>
      <c r="W939" s="214">
        <f>W940</f>
        <v>0</v>
      </c>
      <c r="X939" s="209"/>
      <c r="Y939" s="214">
        <f>Y940</f>
        <v>0</v>
      </c>
      <c r="Z939" s="209"/>
      <c r="AA939" s="215">
        <f>AA940</f>
        <v>0</v>
      </c>
      <c r="AR939" s="216" t="s">
        <v>126</v>
      </c>
      <c r="AT939" s="217" t="s">
        <v>76</v>
      </c>
      <c r="AU939" s="217" t="s">
        <v>85</v>
      </c>
      <c r="AY939" s="216" t="s">
        <v>272</v>
      </c>
      <c r="BK939" s="218">
        <f>BK940</f>
        <v>0</v>
      </c>
    </row>
    <row r="940" s="1" customFormat="1" ht="25.5" customHeight="1">
      <c r="B940" s="48"/>
      <c r="C940" s="223" t="s">
        <v>811</v>
      </c>
      <c r="D940" s="223" t="s">
        <v>273</v>
      </c>
      <c r="E940" s="224" t="s">
        <v>812</v>
      </c>
      <c r="F940" s="225" t="s">
        <v>813</v>
      </c>
      <c r="G940" s="225"/>
      <c r="H940" s="225"/>
      <c r="I940" s="225"/>
      <c r="J940" s="226" t="s">
        <v>411</v>
      </c>
      <c r="K940" s="227">
        <v>10</v>
      </c>
      <c r="L940" s="228">
        <v>0</v>
      </c>
      <c r="M940" s="229"/>
      <c r="N940" s="230">
        <f>ROUND(L940*K940,2)</f>
        <v>0</v>
      </c>
      <c r="O940" s="230"/>
      <c r="P940" s="230"/>
      <c r="Q940" s="230"/>
      <c r="R940" s="50"/>
      <c r="T940" s="231" t="s">
        <v>22</v>
      </c>
      <c r="U940" s="58" t="s">
        <v>42</v>
      </c>
      <c r="V940" s="49"/>
      <c r="W940" s="232">
        <f>V940*K940</f>
        <v>0</v>
      </c>
      <c r="X940" s="232">
        <v>0</v>
      </c>
      <c r="Y940" s="232">
        <f>X940*K940</f>
        <v>0</v>
      </c>
      <c r="Z940" s="232">
        <v>0</v>
      </c>
      <c r="AA940" s="233">
        <f>Z940*K940</f>
        <v>0</v>
      </c>
      <c r="AR940" s="24" t="s">
        <v>369</v>
      </c>
      <c r="AT940" s="24" t="s">
        <v>273</v>
      </c>
      <c r="AU940" s="24" t="s">
        <v>126</v>
      </c>
      <c r="AY940" s="24" t="s">
        <v>272</v>
      </c>
      <c r="BE940" s="144">
        <f>IF(U940="základní",N940,0)</f>
        <v>0</v>
      </c>
      <c r="BF940" s="144">
        <f>IF(U940="snížená",N940,0)</f>
        <v>0</v>
      </c>
      <c r="BG940" s="144">
        <f>IF(U940="zákl. přenesená",N940,0)</f>
        <v>0</v>
      </c>
      <c r="BH940" s="144">
        <f>IF(U940="sníž. přenesená",N940,0)</f>
        <v>0</v>
      </c>
      <c r="BI940" s="144">
        <f>IF(U940="nulová",N940,0)</f>
        <v>0</v>
      </c>
      <c r="BJ940" s="24" t="s">
        <v>85</v>
      </c>
      <c r="BK940" s="144">
        <f>ROUND(L940*K940,2)</f>
        <v>0</v>
      </c>
      <c r="BL940" s="24" t="s">
        <v>369</v>
      </c>
      <c r="BM940" s="24" t="s">
        <v>814</v>
      </c>
    </row>
    <row r="941" s="9" customFormat="1" ht="29.88" customHeight="1">
      <c r="B941" s="208"/>
      <c r="C941" s="209"/>
      <c r="D941" s="219" t="s">
        <v>240</v>
      </c>
      <c r="E941" s="219"/>
      <c r="F941" s="219"/>
      <c r="G941" s="219"/>
      <c r="H941" s="219"/>
      <c r="I941" s="219"/>
      <c r="J941" s="219"/>
      <c r="K941" s="219"/>
      <c r="L941" s="219"/>
      <c r="M941" s="219"/>
      <c r="N941" s="283">
        <f>BK941</f>
        <v>0</v>
      </c>
      <c r="O941" s="284"/>
      <c r="P941" s="284"/>
      <c r="Q941" s="284"/>
      <c r="R941" s="212"/>
      <c r="T941" s="213"/>
      <c r="U941" s="209"/>
      <c r="V941" s="209"/>
      <c r="W941" s="214">
        <f>SUM(W942:W993)</f>
        <v>0</v>
      </c>
      <c r="X941" s="209"/>
      <c r="Y941" s="214">
        <f>SUM(Y942:Y993)</f>
        <v>0.24458190000000002</v>
      </c>
      <c r="Z941" s="209"/>
      <c r="AA941" s="215">
        <f>SUM(AA942:AA993)</f>
        <v>0</v>
      </c>
      <c r="AR941" s="216" t="s">
        <v>126</v>
      </c>
      <c r="AT941" s="217" t="s">
        <v>76</v>
      </c>
      <c r="AU941" s="217" t="s">
        <v>85</v>
      </c>
      <c r="AY941" s="216" t="s">
        <v>272</v>
      </c>
      <c r="BK941" s="218">
        <f>SUM(BK942:BK993)</f>
        <v>0</v>
      </c>
    </row>
    <row r="942" s="1" customFormat="1" ht="63.75" customHeight="1">
      <c r="B942" s="48"/>
      <c r="C942" s="223" t="s">
        <v>815</v>
      </c>
      <c r="D942" s="223" t="s">
        <v>273</v>
      </c>
      <c r="E942" s="224" t="s">
        <v>816</v>
      </c>
      <c r="F942" s="225" t="s">
        <v>817</v>
      </c>
      <c r="G942" s="225"/>
      <c r="H942" s="225"/>
      <c r="I942" s="225"/>
      <c r="J942" s="226" t="s">
        <v>546</v>
      </c>
      <c r="K942" s="227">
        <v>23.940000000000001</v>
      </c>
      <c r="L942" s="228">
        <v>0</v>
      </c>
      <c r="M942" s="229"/>
      <c r="N942" s="230">
        <f>ROUND(L942*K942,2)</f>
        <v>0</v>
      </c>
      <c r="O942" s="230"/>
      <c r="P942" s="230"/>
      <c r="Q942" s="230"/>
      <c r="R942" s="50"/>
      <c r="T942" s="231" t="s">
        <v>22</v>
      </c>
      <c r="U942" s="58" t="s">
        <v>42</v>
      </c>
      <c r="V942" s="49"/>
      <c r="W942" s="232">
        <f>V942*K942</f>
        <v>0</v>
      </c>
      <c r="X942" s="232">
        <v>0</v>
      </c>
      <c r="Y942" s="232">
        <f>X942*K942</f>
        <v>0</v>
      </c>
      <c r="Z942" s="232">
        <v>0</v>
      </c>
      <c r="AA942" s="233">
        <f>Z942*K942</f>
        <v>0</v>
      </c>
      <c r="AR942" s="24" t="s">
        <v>369</v>
      </c>
      <c r="AT942" s="24" t="s">
        <v>273</v>
      </c>
      <c r="AU942" s="24" t="s">
        <v>126</v>
      </c>
      <c r="AY942" s="24" t="s">
        <v>272</v>
      </c>
      <c r="BE942" s="144">
        <f>IF(U942="základní",N942,0)</f>
        <v>0</v>
      </c>
      <c r="BF942" s="144">
        <f>IF(U942="snížená",N942,0)</f>
        <v>0</v>
      </c>
      <c r="BG942" s="144">
        <f>IF(U942="zákl. přenesená",N942,0)</f>
        <v>0</v>
      </c>
      <c r="BH942" s="144">
        <f>IF(U942="sníž. přenesená",N942,0)</f>
        <v>0</v>
      </c>
      <c r="BI942" s="144">
        <f>IF(U942="nulová",N942,0)</f>
        <v>0</v>
      </c>
      <c r="BJ942" s="24" t="s">
        <v>85</v>
      </c>
      <c r="BK942" s="144">
        <f>ROUND(L942*K942,2)</f>
        <v>0</v>
      </c>
      <c r="BL942" s="24" t="s">
        <v>369</v>
      </c>
      <c r="BM942" s="24" t="s">
        <v>818</v>
      </c>
    </row>
    <row r="943" s="10" customFormat="1" ht="16.5" customHeight="1">
      <c r="B943" s="234"/>
      <c r="C943" s="235"/>
      <c r="D943" s="235"/>
      <c r="E943" s="236" t="s">
        <v>22</v>
      </c>
      <c r="F943" s="237" t="s">
        <v>819</v>
      </c>
      <c r="G943" s="238"/>
      <c r="H943" s="238"/>
      <c r="I943" s="238"/>
      <c r="J943" s="235"/>
      <c r="K943" s="236" t="s">
        <v>22</v>
      </c>
      <c r="L943" s="235"/>
      <c r="M943" s="235"/>
      <c r="N943" s="235"/>
      <c r="O943" s="235"/>
      <c r="P943" s="235"/>
      <c r="Q943" s="235"/>
      <c r="R943" s="239"/>
      <c r="T943" s="240"/>
      <c r="U943" s="235"/>
      <c r="V943" s="235"/>
      <c r="W943" s="235"/>
      <c r="X943" s="235"/>
      <c r="Y943" s="235"/>
      <c r="Z943" s="235"/>
      <c r="AA943" s="241"/>
      <c r="AT943" s="242" t="s">
        <v>280</v>
      </c>
      <c r="AU943" s="242" t="s">
        <v>126</v>
      </c>
      <c r="AV943" s="10" t="s">
        <v>85</v>
      </c>
      <c r="AW943" s="10" t="s">
        <v>35</v>
      </c>
      <c r="AX943" s="10" t="s">
        <v>77</v>
      </c>
      <c r="AY943" s="242" t="s">
        <v>272</v>
      </c>
    </row>
    <row r="944" s="11" customFormat="1" ht="16.5" customHeight="1">
      <c r="B944" s="243"/>
      <c r="C944" s="244"/>
      <c r="D944" s="244"/>
      <c r="E944" s="245" t="s">
        <v>22</v>
      </c>
      <c r="F944" s="246" t="s">
        <v>22</v>
      </c>
      <c r="G944" s="244"/>
      <c r="H944" s="244"/>
      <c r="I944" s="244"/>
      <c r="J944" s="244"/>
      <c r="K944" s="247">
        <v>0</v>
      </c>
      <c r="L944" s="244"/>
      <c r="M944" s="244"/>
      <c r="N944" s="244"/>
      <c r="O944" s="244"/>
      <c r="P944" s="244"/>
      <c r="Q944" s="244"/>
      <c r="R944" s="248"/>
      <c r="T944" s="249"/>
      <c r="U944" s="244"/>
      <c r="V944" s="244"/>
      <c r="W944" s="244"/>
      <c r="X944" s="244"/>
      <c r="Y944" s="244"/>
      <c r="Z944" s="244"/>
      <c r="AA944" s="250"/>
      <c r="AT944" s="251" t="s">
        <v>280</v>
      </c>
      <c r="AU944" s="251" t="s">
        <v>126</v>
      </c>
      <c r="AV944" s="11" t="s">
        <v>126</v>
      </c>
      <c r="AW944" s="11" t="s">
        <v>6</v>
      </c>
      <c r="AX944" s="11" t="s">
        <v>77</v>
      </c>
      <c r="AY944" s="251" t="s">
        <v>272</v>
      </c>
    </row>
    <row r="945" s="10" customFormat="1" ht="16.5" customHeight="1">
      <c r="B945" s="234"/>
      <c r="C945" s="235"/>
      <c r="D945" s="235"/>
      <c r="E945" s="236" t="s">
        <v>22</v>
      </c>
      <c r="F945" s="252" t="s">
        <v>281</v>
      </c>
      <c r="G945" s="235"/>
      <c r="H945" s="235"/>
      <c r="I945" s="235"/>
      <c r="J945" s="235"/>
      <c r="K945" s="236" t="s">
        <v>22</v>
      </c>
      <c r="L945" s="235"/>
      <c r="M945" s="235"/>
      <c r="N945" s="235"/>
      <c r="O945" s="235"/>
      <c r="P945" s="235"/>
      <c r="Q945" s="235"/>
      <c r="R945" s="239"/>
      <c r="T945" s="240"/>
      <c r="U945" s="235"/>
      <c r="V945" s="235"/>
      <c r="W945" s="235"/>
      <c r="X945" s="235"/>
      <c r="Y945" s="235"/>
      <c r="Z945" s="235"/>
      <c r="AA945" s="241"/>
      <c r="AT945" s="242" t="s">
        <v>280</v>
      </c>
      <c r="AU945" s="242" t="s">
        <v>126</v>
      </c>
      <c r="AV945" s="10" t="s">
        <v>85</v>
      </c>
      <c r="AW945" s="10" t="s">
        <v>35</v>
      </c>
      <c r="AX945" s="10" t="s">
        <v>77</v>
      </c>
      <c r="AY945" s="242" t="s">
        <v>272</v>
      </c>
    </row>
    <row r="946" s="10" customFormat="1" ht="16.5" customHeight="1">
      <c r="B946" s="234"/>
      <c r="C946" s="235"/>
      <c r="D946" s="235"/>
      <c r="E946" s="236" t="s">
        <v>22</v>
      </c>
      <c r="F946" s="252" t="s">
        <v>788</v>
      </c>
      <c r="G946" s="235"/>
      <c r="H946" s="235"/>
      <c r="I946" s="235"/>
      <c r="J946" s="235"/>
      <c r="K946" s="236" t="s">
        <v>22</v>
      </c>
      <c r="L946" s="235"/>
      <c r="M946" s="235"/>
      <c r="N946" s="235"/>
      <c r="O946" s="235"/>
      <c r="P946" s="235"/>
      <c r="Q946" s="235"/>
      <c r="R946" s="239"/>
      <c r="T946" s="240"/>
      <c r="U946" s="235"/>
      <c r="V946" s="235"/>
      <c r="W946" s="235"/>
      <c r="X946" s="235"/>
      <c r="Y946" s="235"/>
      <c r="Z946" s="235"/>
      <c r="AA946" s="241"/>
      <c r="AT946" s="242" t="s">
        <v>280</v>
      </c>
      <c r="AU946" s="242" t="s">
        <v>126</v>
      </c>
      <c r="AV946" s="10" t="s">
        <v>85</v>
      </c>
      <c r="AW946" s="10" t="s">
        <v>35</v>
      </c>
      <c r="AX946" s="10" t="s">
        <v>77</v>
      </c>
      <c r="AY946" s="242" t="s">
        <v>272</v>
      </c>
    </row>
    <row r="947" s="11" customFormat="1" ht="16.5" customHeight="1">
      <c r="B947" s="243"/>
      <c r="C947" s="244"/>
      <c r="D947" s="244"/>
      <c r="E947" s="245" t="s">
        <v>22</v>
      </c>
      <c r="F947" s="246" t="s">
        <v>820</v>
      </c>
      <c r="G947" s="244"/>
      <c r="H947" s="244"/>
      <c r="I947" s="244"/>
      <c r="J947" s="244"/>
      <c r="K947" s="247">
        <v>23.940000000000001</v>
      </c>
      <c r="L947" s="244"/>
      <c r="M947" s="244"/>
      <c r="N947" s="244"/>
      <c r="O947" s="244"/>
      <c r="P947" s="244"/>
      <c r="Q947" s="244"/>
      <c r="R947" s="248"/>
      <c r="T947" s="249"/>
      <c r="U947" s="244"/>
      <c r="V947" s="244"/>
      <c r="W947" s="244"/>
      <c r="X947" s="244"/>
      <c r="Y947" s="244"/>
      <c r="Z947" s="244"/>
      <c r="AA947" s="250"/>
      <c r="AT947" s="251" t="s">
        <v>280</v>
      </c>
      <c r="AU947" s="251" t="s">
        <v>126</v>
      </c>
      <c r="AV947" s="11" t="s">
        <v>126</v>
      </c>
      <c r="AW947" s="11" t="s">
        <v>35</v>
      </c>
      <c r="AX947" s="11" t="s">
        <v>77</v>
      </c>
      <c r="AY947" s="251" t="s">
        <v>272</v>
      </c>
    </row>
    <row r="948" s="12" customFormat="1" ht="16.5" customHeight="1">
      <c r="B948" s="253"/>
      <c r="C948" s="254"/>
      <c r="D948" s="254"/>
      <c r="E948" s="255" t="s">
        <v>22</v>
      </c>
      <c r="F948" s="256" t="s">
        <v>284</v>
      </c>
      <c r="G948" s="254"/>
      <c r="H948" s="254"/>
      <c r="I948" s="254"/>
      <c r="J948" s="254"/>
      <c r="K948" s="257">
        <v>23.940000000000001</v>
      </c>
      <c r="L948" s="254"/>
      <c r="M948" s="254"/>
      <c r="N948" s="254"/>
      <c r="O948" s="254"/>
      <c r="P948" s="254"/>
      <c r="Q948" s="254"/>
      <c r="R948" s="258"/>
      <c r="T948" s="259"/>
      <c r="U948" s="254"/>
      <c r="V948" s="254"/>
      <c r="W948" s="254"/>
      <c r="X948" s="254"/>
      <c r="Y948" s="254"/>
      <c r="Z948" s="254"/>
      <c r="AA948" s="260"/>
      <c r="AT948" s="261" t="s">
        <v>280</v>
      </c>
      <c r="AU948" s="261" t="s">
        <v>126</v>
      </c>
      <c r="AV948" s="12" t="s">
        <v>277</v>
      </c>
      <c r="AW948" s="12" t="s">
        <v>35</v>
      </c>
      <c r="AX948" s="12" t="s">
        <v>77</v>
      </c>
      <c r="AY948" s="261" t="s">
        <v>272</v>
      </c>
    </row>
    <row r="949" s="13" customFormat="1" ht="16.5" customHeight="1">
      <c r="B949" s="262"/>
      <c r="C949" s="263"/>
      <c r="D949" s="263"/>
      <c r="E949" s="264" t="s">
        <v>22</v>
      </c>
      <c r="F949" s="265" t="s">
        <v>285</v>
      </c>
      <c r="G949" s="263"/>
      <c r="H949" s="263"/>
      <c r="I949" s="263"/>
      <c r="J949" s="263"/>
      <c r="K949" s="266">
        <v>23.940000000000001</v>
      </c>
      <c r="L949" s="263"/>
      <c r="M949" s="263"/>
      <c r="N949" s="263"/>
      <c r="O949" s="263"/>
      <c r="P949" s="263"/>
      <c r="Q949" s="263"/>
      <c r="R949" s="267"/>
      <c r="T949" s="268"/>
      <c r="U949" s="263"/>
      <c r="V949" s="263"/>
      <c r="W949" s="263"/>
      <c r="X949" s="263"/>
      <c r="Y949" s="263"/>
      <c r="Z949" s="263"/>
      <c r="AA949" s="269"/>
      <c r="AT949" s="270" t="s">
        <v>280</v>
      </c>
      <c r="AU949" s="270" t="s">
        <v>126</v>
      </c>
      <c r="AV949" s="13" t="s">
        <v>276</v>
      </c>
      <c r="AW949" s="13" t="s">
        <v>35</v>
      </c>
      <c r="AX949" s="13" t="s">
        <v>85</v>
      </c>
      <c r="AY949" s="270" t="s">
        <v>272</v>
      </c>
    </row>
    <row r="950" s="1" customFormat="1" ht="16.5" customHeight="1">
      <c r="B950" s="48"/>
      <c r="C950" s="271" t="s">
        <v>821</v>
      </c>
      <c r="D950" s="271" t="s">
        <v>349</v>
      </c>
      <c r="E950" s="272" t="s">
        <v>822</v>
      </c>
      <c r="F950" s="273" t="s">
        <v>823</v>
      </c>
      <c r="G950" s="273"/>
      <c r="H950" s="273"/>
      <c r="I950" s="273"/>
      <c r="J950" s="274" t="s">
        <v>124</v>
      </c>
      <c r="K950" s="275">
        <v>0.25800000000000001</v>
      </c>
      <c r="L950" s="276">
        <v>0</v>
      </c>
      <c r="M950" s="277"/>
      <c r="N950" s="278">
        <f>ROUND(L950*K950,2)</f>
        <v>0</v>
      </c>
      <c r="O950" s="230"/>
      <c r="P950" s="230"/>
      <c r="Q950" s="230"/>
      <c r="R950" s="50"/>
      <c r="T950" s="231" t="s">
        <v>22</v>
      </c>
      <c r="U950" s="58" t="s">
        <v>42</v>
      </c>
      <c r="V950" s="49"/>
      <c r="W950" s="232">
        <f>V950*K950</f>
        <v>0</v>
      </c>
      <c r="X950" s="232">
        <v>0.55000000000000004</v>
      </c>
      <c r="Y950" s="232">
        <f>X950*K950</f>
        <v>0.14190000000000003</v>
      </c>
      <c r="Z950" s="232">
        <v>0</v>
      </c>
      <c r="AA950" s="233">
        <f>Z950*K950</f>
        <v>0</v>
      </c>
      <c r="AR950" s="24" t="s">
        <v>469</v>
      </c>
      <c r="AT950" s="24" t="s">
        <v>349</v>
      </c>
      <c r="AU950" s="24" t="s">
        <v>126</v>
      </c>
      <c r="AY950" s="24" t="s">
        <v>272</v>
      </c>
      <c r="BE950" s="144">
        <f>IF(U950="základní",N950,0)</f>
        <v>0</v>
      </c>
      <c r="BF950" s="144">
        <f>IF(U950="snížená",N950,0)</f>
        <v>0</v>
      </c>
      <c r="BG950" s="144">
        <f>IF(U950="zákl. přenesená",N950,0)</f>
        <v>0</v>
      </c>
      <c r="BH950" s="144">
        <f>IF(U950="sníž. přenesená",N950,0)</f>
        <v>0</v>
      </c>
      <c r="BI950" s="144">
        <f>IF(U950="nulová",N950,0)</f>
        <v>0</v>
      </c>
      <c r="BJ950" s="24" t="s">
        <v>85</v>
      </c>
      <c r="BK950" s="144">
        <f>ROUND(L950*K950,2)</f>
        <v>0</v>
      </c>
      <c r="BL950" s="24" t="s">
        <v>369</v>
      </c>
      <c r="BM950" s="24" t="s">
        <v>824</v>
      </c>
    </row>
    <row r="951" s="10" customFormat="1" ht="16.5" customHeight="1">
      <c r="B951" s="234"/>
      <c r="C951" s="235"/>
      <c r="D951" s="235"/>
      <c r="E951" s="236" t="s">
        <v>22</v>
      </c>
      <c r="F951" s="237" t="s">
        <v>825</v>
      </c>
      <c r="G951" s="238"/>
      <c r="H951" s="238"/>
      <c r="I951" s="238"/>
      <c r="J951" s="235"/>
      <c r="K951" s="236" t="s">
        <v>22</v>
      </c>
      <c r="L951" s="235"/>
      <c r="M951" s="235"/>
      <c r="N951" s="235"/>
      <c r="O951" s="235"/>
      <c r="P951" s="235"/>
      <c r="Q951" s="235"/>
      <c r="R951" s="239"/>
      <c r="T951" s="240"/>
      <c r="U951" s="235"/>
      <c r="V951" s="235"/>
      <c r="W951" s="235"/>
      <c r="X951" s="235"/>
      <c r="Y951" s="235"/>
      <c r="Z951" s="235"/>
      <c r="AA951" s="241"/>
      <c r="AT951" s="242" t="s">
        <v>280</v>
      </c>
      <c r="AU951" s="242" t="s">
        <v>126</v>
      </c>
      <c r="AV951" s="10" t="s">
        <v>85</v>
      </c>
      <c r="AW951" s="10" t="s">
        <v>35</v>
      </c>
      <c r="AX951" s="10" t="s">
        <v>77</v>
      </c>
      <c r="AY951" s="242" t="s">
        <v>272</v>
      </c>
    </row>
    <row r="952" s="10" customFormat="1" ht="16.5" customHeight="1">
      <c r="B952" s="234"/>
      <c r="C952" s="235"/>
      <c r="D952" s="235"/>
      <c r="E952" s="236" t="s">
        <v>22</v>
      </c>
      <c r="F952" s="252" t="s">
        <v>561</v>
      </c>
      <c r="G952" s="235"/>
      <c r="H952" s="235"/>
      <c r="I952" s="235"/>
      <c r="J952" s="235"/>
      <c r="K952" s="236" t="s">
        <v>22</v>
      </c>
      <c r="L952" s="235"/>
      <c r="M952" s="235"/>
      <c r="N952" s="235"/>
      <c r="O952" s="235"/>
      <c r="P952" s="235"/>
      <c r="Q952" s="235"/>
      <c r="R952" s="239"/>
      <c r="T952" s="240"/>
      <c r="U952" s="235"/>
      <c r="V952" s="235"/>
      <c r="W952" s="235"/>
      <c r="X952" s="235"/>
      <c r="Y952" s="235"/>
      <c r="Z952" s="235"/>
      <c r="AA952" s="241"/>
      <c r="AT952" s="242" t="s">
        <v>280</v>
      </c>
      <c r="AU952" s="242" t="s">
        <v>126</v>
      </c>
      <c r="AV952" s="10" t="s">
        <v>85</v>
      </c>
      <c r="AW952" s="10" t="s">
        <v>35</v>
      </c>
      <c r="AX952" s="10" t="s">
        <v>77</v>
      </c>
      <c r="AY952" s="242" t="s">
        <v>272</v>
      </c>
    </row>
    <row r="953" s="11" customFormat="1" ht="16.5" customHeight="1">
      <c r="B953" s="243"/>
      <c r="C953" s="244"/>
      <c r="D953" s="244"/>
      <c r="E953" s="245" t="s">
        <v>22</v>
      </c>
      <c r="F953" s="246" t="s">
        <v>22</v>
      </c>
      <c r="G953" s="244"/>
      <c r="H953" s="244"/>
      <c r="I953" s="244"/>
      <c r="J953" s="244"/>
      <c r="K953" s="247">
        <v>0</v>
      </c>
      <c r="L953" s="244"/>
      <c r="M953" s="244"/>
      <c r="N953" s="244"/>
      <c r="O953" s="244"/>
      <c r="P953" s="244"/>
      <c r="Q953" s="244"/>
      <c r="R953" s="248"/>
      <c r="T953" s="249"/>
      <c r="U953" s="244"/>
      <c r="V953" s="244"/>
      <c r="W953" s="244"/>
      <c r="X953" s="244"/>
      <c r="Y953" s="244"/>
      <c r="Z953" s="244"/>
      <c r="AA953" s="250"/>
      <c r="AT953" s="251" t="s">
        <v>280</v>
      </c>
      <c r="AU953" s="251" t="s">
        <v>126</v>
      </c>
      <c r="AV953" s="11" t="s">
        <v>126</v>
      </c>
      <c r="AW953" s="11" t="s">
        <v>6</v>
      </c>
      <c r="AX953" s="11" t="s">
        <v>77</v>
      </c>
      <c r="AY953" s="251" t="s">
        <v>272</v>
      </c>
    </row>
    <row r="954" s="10" customFormat="1" ht="16.5" customHeight="1">
      <c r="B954" s="234"/>
      <c r="C954" s="235"/>
      <c r="D954" s="235"/>
      <c r="E954" s="236" t="s">
        <v>22</v>
      </c>
      <c r="F954" s="252" t="s">
        <v>819</v>
      </c>
      <c r="G954" s="235"/>
      <c r="H954" s="235"/>
      <c r="I954" s="235"/>
      <c r="J954" s="235"/>
      <c r="K954" s="236" t="s">
        <v>22</v>
      </c>
      <c r="L954" s="235"/>
      <c r="M954" s="235"/>
      <c r="N954" s="235"/>
      <c r="O954" s="235"/>
      <c r="P954" s="235"/>
      <c r="Q954" s="235"/>
      <c r="R954" s="239"/>
      <c r="T954" s="240"/>
      <c r="U954" s="235"/>
      <c r="V954" s="235"/>
      <c r="W954" s="235"/>
      <c r="X954" s="235"/>
      <c r="Y954" s="235"/>
      <c r="Z954" s="235"/>
      <c r="AA954" s="241"/>
      <c r="AT954" s="242" t="s">
        <v>280</v>
      </c>
      <c r="AU954" s="242" t="s">
        <v>126</v>
      </c>
      <c r="AV954" s="10" t="s">
        <v>85</v>
      </c>
      <c r="AW954" s="10" t="s">
        <v>35</v>
      </c>
      <c r="AX954" s="10" t="s">
        <v>77</v>
      </c>
      <c r="AY954" s="242" t="s">
        <v>272</v>
      </c>
    </row>
    <row r="955" s="11" customFormat="1" ht="25.5" customHeight="1">
      <c r="B955" s="243"/>
      <c r="C955" s="244"/>
      <c r="D955" s="244"/>
      <c r="E955" s="245" t="s">
        <v>22</v>
      </c>
      <c r="F955" s="246" t="s">
        <v>826</v>
      </c>
      <c r="G955" s="244"/>
      <c r="H955" s="244"/>
      <c r="I955" s="244"/>
      <c r="J955" s="244"/>
      <c r="K955" s="247">
        <v>0.25800000000000001</v>
      </c>
      <c r="L955" s="244"/>
      <c r="M955" s="244"/>
      <c r="N955" s="244"/>
      <c r="O955" s="244"/>
      <c r="P955" s="244"/>
      <c r="Q955" s="244"/>
      <c r="R955" s="248"/>
      <c r="T955" s="249"/>
      <c r="U955" s="244"/>
      <c r="V955" s="244"/>
      <c r="W955" s="244"/>
      <c r="X955" s="244"/>
      <c r="Y955" s="244"/>
      <c r="Z955" s="244"/>
      <c r="AA955" s="250"/>
      <c r="AT955" s="251" t="s">
        <v>280</v>
      </c>
      <c r="AU955" s="251" t="s">
        <v>126</v>
      </c>
      <c r="AV955" s="11" t="s">
        <v>126</v>
      </c>
      <c r="AW955" s="11" t="s">
        <v>35</v>
      </c>
      <c r="AX955" s="11" t="s">
        <v>77</v>
      </c>
      <c r="AY955" s="251" t="s">
        <v>272</v>
      </c>
    </row>
    <row r="956" s="12" customFormat="1" ht="16.5" customHeight="1">
      <c r="B956" s="253"/>
      <c r="C956" s="254"/>
      <c r="D956" s="254"/>
      <c r="E956" s="255" t="s">
        <v>22</v>
      </c>
      <c r="F956" s="256" t="s">
        <v>284</v>
      </c>
      <c r="G956" s="254"/>
      <c r="H956" s="254"/>
      <c r="I956" s="254"/>
      <c r="J956" s="254"/>
      <c r="K956" s="257">
        <v>0.25800000000000001</v>
      </c>
      <c r="L956" s="254"/>
      <c r="M956" s="254"/>
      <c r="N956" s="254"/>
      <c r="O956" s="254"/>
      <c r="P956" s="254"/>
      <c r="Q956" s="254"/>
      <c r="R956" s="258"/>
      <c r="T956" s="259"/>
      <c r="U956" s="254"/>
      <c r="V956" s="254"/>
      <c r="W956" s="254"/>
      <c r="X956" s="254"/>
      <c r="Y956" s="254"/>
      <c r="Z956" s="254"/>
      <c r="AA956" s="260"/>
      <c r="AT956" s="261" t="s">
        <v>280</v>
      </c>
      <c r="AU956" s="261" t="s">
        <v>126</v>
      </c>
      <c r="AV956" s="12" t="s">
        <v>277</v>
      </c>
      <c r="AW956" s="12" t="s">
        <v>35</v>
      </c>
      <c r="AX956" s="12" t="s">
        <v>77</v>
      </c>
      <c r="AY956" s="261" t="s">
        <v>272</v>
      </c>
    </row>
    <row r="957" s="13" customFormat="1" ht="16.5" customHeight="1">
      <c r="B957" s="262"/>
      <c r="C957" s="263"/>
      <c r="D957" s="263"/>
      <c r="E957" s="264" t="s">
        <v>22</v>
      </c>
      <c r="F957" s="265" t="s">
        <v>285</v>
      </c>
      <c r="G957" s="263"/>
      <c r="H957" s="263"/>
      <c r="I957" s="263"/>
      <c r="J957" s="263"/>
      <c r="K957" s="266">
        <v>0.25800000000000001</v>
      </c>
      <c r="L957" s="263"/>
      <c r="M957" s="263"/>
      <c r="N957" s="263"/>
      <c r="O957" s="263"/>
      <c r="P957" s="263"/>
      <c r="Q957" s="263"/>
      <c r="R957" s="267"/>
      <c r="T957" s="268"/>
      <c r="U957" s="263"/>
      <c r="V957" s="263"/>
      <c r="W957" s="263"/>
      <c r="X957" s="263"/>
      <c r="Y957" s="263"/>
      <c r="Z957" s="263"/>
      <c r="AA957" s="269"/>
      <c r="AT957" s="270" t="s">
        <v>280</v>
      </c>
      <c r="AU957" s="270" t="s">
        <v>126</v>
      </c>
      <c r="AV957" s="13" t="s">
        <v>276</v>
      </c>
      <c r="AW957" s="13" t="s">
        <v>35</v>
      </c>
      <c r="AX957" s="13" t="s">
        <v>85</v>
      </c>
      <c r="AY957" s="270" t="s">
        <v>272</v>
      </c>
    </row>
    <row r="958" s="1" customFormat="1" ht="51" customHeight="1">
      <c r="B958" s="48"/>
      <c r="C958" s="223" t="s">
        <v>827</v>
      </c>
      <c r="D958" s="223" t="s">
        <v>273</v>
      </c>
      <c r="E958" s="224" t="s">
        <v>828</v>
      </c>
      <c r="F958" s="225" t="s">
        <v>829</v>
      </c>
      <c r="G958" s="225"/>
      <c r="H958" s="225"/>
      <c r="I958" s="225"/>
      <c r="J958" s="226" t="s">
        <v>334</v>
      </c>
      <c r="K958" s="227">
        <v>5.7999999999999998</v>
      </c>
      <c r="L958" s="228">
        <v>0</v>
      </c>
      <c r="M958" s="229"/>
      <c r="N958" s="230">
        <f>ROUND(L958*K958,2)</f>
        <v>0</v>
      </c>
      <c r="O958" s="230"/>
      <c r="P958" s="230"/>
      <c r="Q958" s="230"/>
      <c r="R958" s="50"/>
      <c r="T958" s="231" t="s">
        <v>22</v>
      </c>
      <c r="U958" s="58" t="s">
        <v>42</v>
      </c>
      <c r="V958" s="49"/>
      <c r="W958" s="232">
        <f>V958*K958</f>
        <v>0</v>
      </c>
      <c r="X958" s="232">
        <v>0.01434</v>
      </c>
      <c r="Y958" s="232">
        <f>X958*K958</f>
        <v>0.083171999999999996</v>
      </c>
      <c r="Z958" s="232">
        <v>0</v>
      </c>
      <c r="AA958" s="233">
        <f>Z958*K958</f>
        <v>0</v>
      </c>
      <c r="AR958" s="24" t="s">
        <v>369</v>
      </c>
      <c r="AT958" s="24" t="s">
        <v>273</v>
      </c>
      <c r="AU958" s="24" t="s">
        <v>126</v>
      </c>
      <c r="AY958" s="24" t="s">
        <v>272</v>
      </c>
      <c r="BE958" s="144">
        <f>IF(U958="základní",N958,0)</f>
        <v>0</v>
      </c>
      <c r="BF958" s="144">
        <f>IF(U958="snížená",N958,0)</f>
        <v>0</v>
      </c>
      <c r="BG958" s="144">
        <f>IF(U958="zákl. přenesená",N958,0)</f>
        <v>0</v>
      </c>
      <c r="BH958" s="144">
        <f>IF(U958="sníž. přenesená",N958,0)</f>
        <v>0</v>
      </c>
      <c r="BI958" s="144">
        <f>IF(U958="nulová",N958,0)</f>
        <v>0</v>
      </c>
      <c r="BJ958" s="24" t="s">
        <v>85</v>
      </c>
      <c r="BK958" s="144">
        <f>ROUND(L958*K958,2)</f>
        <v>0</v>
      </c>
      <c r="BL958" s="24" t="s">
        <v>369</v>
      </c>
      <c r="BM958" s="24" t="s">
        <v>830</v>
      </c>
    </row>
    <row r="959" s="10" customFormat="1" ht="16.5" customHeight="1">
      <c r="B959" s="234"/>
      <c r="C959" s="235"/>
      <c r="D959" s="235"/>
      <c r="E959" s="236" t="s">
        <v>22</v>
      </c>
      <c r="F959" s="237" t="s">
        <v>831</v>
      </c>
      <c r="G959" s="238"/>
      <c r="H959" s="238"/>
      <c r="I959" s="238"/>
      <c r="J959" s="235"/>
      <c r="K959" s="236" t="s">
        <v>22</v>
      </c>
      <c r="L959" s="235"/>
      <c r="M959" s="235"/>
      <c r="N959" s="235"/>
      <c r="O959" s="235"/>
      <c r="P959" s="235"/>
      <c r="Q959" s="235"/>
      <c r="R959" s="239"/>
      <c r="T959" s="240"/>
      <c r="U959" s="235"/>
      <c r="V959" s="235"/>
      <c r="W959" s="235"/>
      <c r="X959" s="235"/>
      <c r="Y959" s="235"/>
      <c r="Z959" s="235"/>
      <c r="AA959" s="241"/>
      <c r="AT959" s="242" t="s">
        <v>280</v>
      </c>
      <c r="AU959" s="242" t="s">
        <v>126</v>
      </c>
      <c r="AV959" s="10" t="s">
        <v>85</v>
      </c>
      <c r="AW959" s="10" t="s">
        <v>35</v>
      </c>
      <c r="AX959" s="10" t="s">
        <v>77</v>
      </c>
      <c r="AY959" s="242" t="s">
        <v>272</v>
      </c>
    </row>
    <row r="960" s="11" customFormat="1" ht="16.5" customHeight="1">
      <c r="B960" s="243"/>
      <c r="C960" s="244"/>
      <c r="D960" s="244"/>
      <c r="E960" s="245" t="s">
        <v>22</v>
      </c>
      <c r="F960" s="246" t="s">
        <v>22</v>
      </c>
      <c r="G960" s="244"/>
      <c r="H960" s="244"/>
      <c r="I960" s="244"/>
      <c r="J960" s="244"/>
      <c r="K960" s="247">
        <v>0</v>
      </c>
      <c r="L960" s="244"/>
      <c r="M960" s="244"/>
      <c r="N960" s="244"/>
      <c r="O960" s="244"/>
      <c r="P960" s="244"/>
      <c r="Q960" s="244"/>
      <c r="R960" s="248"/>
      <c r="T960" s="249"/>
      <c r="U960" s="244"/>
      <c r="V960" s="244"/>
      <c r="W960" s="244"/>
      <c r="X960" s="244"/>
      <c r="Y960" s="244"/>
      <c r="Z960" s="244"/>
      <c r="AA960" s="250"/>
      <c r="AT960" s="251" t="s">
        <v>280</v>
      </c>
      <c r="AU960" s="251" t="s">
        <v>126</v>
      </c>
      <c r="AV960" s="11" t="s">
        <v>126</v>
      </c>
      <c r="AW960" s="11" t="s">
        <v>6</v>
      </c>
      <c r="AX960" s="11" t="s">
        <v>77</v>
      </c>
      <c r="AY960" s="251" t="s">
        <v>272</v>
      </c>
    </row>
    <row r="961" s="10" customFormat="1" ht="16.5" customHeight="1">
      <c r="B961" s="234"/>
      <c r="C961" s="235"/>
      <c r="D961" s="235"/>
      <c r="E961" s="236" t="s">
        <v>22</v>
      </c>
      <c r="F961" s="252" t="s">
        <v>281</v>
      </c>
      <c r="G961" s="235"/>
      <c r="H961" s="235"/>
      <c r="I961" s="235"/>
      <c r="J961" s="235"/>
      <c r="K961" s="236" t="s">
        <v>22</v>
      </c>
      <c r="L961" s="235"/>
      <c r="M961" s="235"/>
      <c r="N961" s="235"/>
      <c r="O961" s="235"/>
      <c r="P961" s="235"/>
      <c r="Q961" s="235"/>
      <c r="R961" s="239"/>
      <c r="T961" s="240"/>
      <c r="U961" s="235"/>
      <c r="V961" s="235"/>
      <c r="W961" s="235"/>
      <c r="X961" s="235"/>
      <c r="Y961" s="235"/>
      <c r="Z961" s="235"/>
      <c r="AA961" s="241"/>
      <c r="AT961" s="242" t="s">
        <v>280</v>
      </c>
      <c r="AU961" s="242" t="s">
        <v>126</v>
      </c>
      <c r="AV961" s="10" t="s">
        <v>85</v>
      </c>
      <c r="AW961" s="10" t="s">
        <v>35</v>
      </c>
      <c r="AX961" s="10" t="s">
        <v>77</v>
      </c>
      <c r="AY961" s="242" t="s">
        <v>272</v>
      </c>
    </row>
    <row r="962" s="10" customFormat="1" ht="16.5" customHeight="1">
      <c r="B962" s="234"/>
      <c r="C962" s="235"/>
      <c r="D962" s="235"/>
      <c r="E962" s="236" t="s">
        <v>22</v>
      </c>
      <c r="F962" s="252" t="s">
        <v>832</v>
      </c>
      <c r="G962" s="235"/>
      <c r="H962" s="235"/>
      <c r="I962" s="235"/>
      <c r="J962" s="235"/>
      <c r="K962" s="236" t="s">
        <v>22</v>
      </c>
      <c r="L962" s="235"/>
      <c r="M962" s="235"/>
      <c r="N962" s="235"/>
      <c r="O962" s="235"/>
      <c r="P962" s="235"/>
      <c r="Q962" s="235"/>
      <c r="R962" s="239"/>
      <c r="T962" s="240"/>
      <c r="U962" s="235"/>
      <c r="V962" s="235"/>
      <c r="W962" s="235"/>
      <c r="X962" s="235"/>
      <c r="Y962" s="235"/>
      <c r="Z962" s="235"/>
      <c r="AA962" s="241"/>
      <c r="AT962" s="242" t="s">
        <v>280</v>
      </c>
      <c r="AU962" s="242" t="s">
        <v>126</v>
      </c>
      <c r="AV962" s="10" t="s">
        <v>85</v>
      </c>
      <c r="AW962" s="10" t="s">
        <v>35</v>
      </c>
      <c r="AX962" s="10" t="s">
        <v>77</v>
      </c>
      <c r="AY962" s="242" t="s">
        <v>272</v>
      </c>
    </row>
    <row r="963" s="11" customFormat="1" ht="16.5" customHeight="1">
      <c r="B963" s="243"/>
      <c r="C963" s="244"/>
      <c r="D963" s="244"/>
      <c r="E963" s="245" t="s">
        <v>22</v>
      </c>
      <c r="F963" s="246" t="s">
        <v>833</v>
      </c>
      <c r="G963" s="244"/>
      <c r="H963" s="244"/>
      <c r="I963" s="244"/>
      <c r="J963" s="244"/>
      <c r="K963" s="247">
        <v>5.7999999999999998</v>
      </c>
      <c r="L963" s="244"/>
      <c r="M963" s="244"/>
      <c r="N963" s="244"/>
      <c r="O963" s="244"/>
      <c r="P963" s="244"/>
      <c r="Q963" s="244"/>
      <c r="R963" s="248"/>
      <c r="T963" s="249"/>
      <c r="U963" s="244"/>
      <c r="V963" s="244"/>
      <c r="W963" s="244"/>
      <c r="X963" s="244"/>
      <c r="Y963" s="244"/>
      <c r="Z963" s="244"/>
      <c r="AA963" s="250"/>
      <c r="AT963" s="251" t="s">
        <v>280</v>
      </c>
      <c r="AU963" s="251" t="s">
        <v>126</v>
      </c>
      <c r="AV963" s="11" t="s">
        <v>126</v>
      </c>
      <c r="AW963" s="11" t="s">
        <v>35</v>
      </c>
      <c r="AX963" s="11" t="s">
        <v>77</v>
      </c>
      <c r="AY963" s="251" t="s">
        <v>272</v>
      </c>
    </row>
    <row r="964" s="12" customFormat="1" ht="16.5" customHeight="1">
      <c r="B964" s="253"/>
      <c r="C964" s="254"/>
      <c r="D964" s="254"/>
      <c r="E964" s="255" t="s">
        <v>22</v>
      </c>
      <c r="F964" s="256" t="s">
        <v>284</v>
      </c>
      <c r="G964" s="254"/>
      <c r="H964" s="254"/>
      <c r="I964" s="254"/>
      <c r="J964" s="254"/>
      <c r="K964" s="257">
        <v>5.7999999999999998</v>
      </c>
      <c r="L964" s="254"/>
      <c r="M964" s="254"/>
      <c r="N964" s="254"/>
      <c r="O964" s="254"/>
      <c r="P964" s="254"/>
      <c r="Q964" s="254"/>
      <c r="R964" s="258"/>
      <c r="T964" s="259"/>
      <c r="U964" s="254"/>
      <c r="V964" s="254"/>
      <c r="W964" s="254"/>
      <c r="X964" s="254"/>
      <c r="Y964" s="254"/>
      <c r="Z964" s="254"/>
      <c r="AA964" s="260"/>
      <c r="AT964" s="261" t="s">
        <v>280</v>
      </c>
      <c r="AU964" s="261" t="s">
        <v>126</v>
      </c>
      <c r="AV964" s="12" t="s">
        <v>277</v>
      </c>
      <c r="AW964" s="12" t="s">
        <v>35</v>
      </c>
      <c r="AX964" s="12" t="s">
        <v>77</v>
      </c>
      <c r="AY964" s="261" t="s">
        <v>272</v>
      </c>
    </row>
    <row r="965" s="13" customFormat="1" ht="16.5" customHeight="1">
      <c r="B965" s="262"/>
      <c r="C965" s="263"/>
      <c r="D965" s="263"/>
      <c r="E965" s="264" t="s">
        <v>22</v>
      </c>
      <c r="F965" s="265" t="s">
        <v>285</v>
      </c>
      <c r="G965" s="263"/>
      <c r="H965" s="263"/>
      <c r="I965" s="263"/>
      <c r="J965" s="263"/>
      <c r="K965" s="266">
        <v>5.7999999999999998</v>
      </c>
      <c r="L965" s="263"/>
      <c r="M965" s="263"/>
      <c r="N965" s="263"/>
      <c r="O965" s="263"/>
      <c r="P965" s="263"/>
      <c r="Q965" s="263"/>
      <c r="R965" s="267"/>
      <c r="T965" s="268"/>
      <c r="U965" s="263"/>
      <c r="V965" s="263"/>
      <c r="W965" s="263"/>
      <c r="X965" s="263"/>
      <c r="Y965" s="263"/>
      <c r="Z965" s="263"/>
      <c r="AA965" s="269"/>
      <c r="AT965" s="270" t="s">
        <v>280</v>
      </c>
      <c r="AU965" s="270" t="s">
        <v>126</v>
      </c>
      <c r="AV965" s="13" t="s">
        <v>276</v>
      </c>
      <c r="AW965" s="13" t="s">
        <v>35</v>
      </c>
      <c r="AX965" s="13" t="s">
        <v>85</v>
      </c>
      <c r="AY965" s="270" t="s">
        <v>272</v>
      </c>
    </row>
    <row r="966" s="1" customFormat="1" ht="25.5" customHeight="1">
      <c r="B966" s="48"/>
      <c r="C966" s="223" t="s">
        <v>834</v>
      </c>
      <c r="D966" s="223" t="s">
        <v>273</v>
      </c>
      <c r="E966" s="224" t="s">
        <v>835</v>
      </c>
      <c r="F966" s="225" t="s">
        <v>836</v>
      </c>
      <c r="G966" s="225"/>
      <c r="H966" s="225"/>
      <c r="I966" s="225"/>
      <c r="J966" s="226" t="s">
        <v>546</v>
      </c>
      <c r="K966" s="227">
        <v>12</v>
      </c>
      <c r="L966" s="228">
        <v>0</v>
      </c>
      <c r="M966" s="229"/>
      <c r="N966" s="230">
        <f>ROUND(L966*K966,2)</f>
        <v>0</v>
      </c>
      <c r="O966" s="230"/>
      <c r="P966" s="230"/>
      <c r="Q966" s="230"/>
      <c r="R966" s="50"/>
      <c r="T966" s="231" t="s">
        <v>22</v>
      </c>
      <c r="U966" s="58" t="s">
        <v>42</v>
      </c>
      <c r="V966" s="49"/>
      <c r="W966" s="232">
        <f>V966*K966</f>
        <v>0</v>
      </c>
      <c r="X966" s="232">
        <v>0</v>
      </c>
      <c r="Y966" s="232">
        <f>X966*K966</f>
        <v>0</v>
      </c>
      <c r="Z966" s="232">
        <v>0</v>
      </c>
      <c r="AA966" s="233">
        <f>Z966*K966</f>
        <v>0</v>
      </c>
      <c r="AR966" s="24" t="s">
        <v>369</v>
      </c>
      <c r="AT966" s="24" t="s">
        <v>273</v>
      </c>
      <c r="AU966" s="24" t="s">
        <v>126</v>
      </c>
      <c r="AY966" s="24" t="s">
        <v>272</v>
      </c>
      <c r="BE966" s="144">
        <f>IF(U966="základní",N966,0)</f>
        <v>0</v>
      </c>
      <c r="BF966" s="144">
        <f>IF(U966="snížená",N966,0)</f>
        <v>0</v>
      </c>
      <c r="BG966" s="144">
        <f>IF(U966="zákl. přenesená",N966,0)</f>
        <v>0</v>
      </c>
      <c r="BH966" s="144">
        <f>IF(U966="sníž. přenesená",N966,0)</f>
        <v>0</v>
      </c>
      <c r="BI966" s="144">
        <f>IF(U966="nulová",N966,0)</f>
        <v>0</v>
      </c>
      <c r="BJ966" s="24" t="s">
        <v>85</v>
      </c>
      <c r="BK966" s="144">
        <f>ROUND(L966*K966,2)</f>
        <v>0</v>
      </c>
      <c r="BL966" s="24" t="s">
        <v>369</v>
      </c>
      <c r="BM966" s="24" t="s">
        <v>837</v>
      </c>
    </row>
    <row r="967" s="10" customFormat="1" ht="16.5" customHeight="1">
      <c r="B967" s="234"/>
      <c r="C967" s="235"/>
      <c r="D967" s="235"/>
      <c r="E967" s="236" t="s">
        <v>22</v>
      </c>
      <c r="F967" s="237" t="s">
        <v>838</v>
      </c>
      <c r="G967" s="238"/>
      <c r="H967" s="238"/>
      <c r="I967" s="238"/>
      <c r="J967" s="235"/>
      <c r="K967" s="236" t="s">
        <v>22</v>
      </c>
      <c r="L967" s="235"/>
      <c r="M967" s="235"/>
      <c r="N967" s="235"/>
      <c r="O967" s="235"/>
      <c r="P967" s="235"/>
      <c r="Q967" s="235"/>
      <c r="R967" s="239"/>
      <c r="T967" s="240"/>
      <c r="U967" s="235"/>
      <c r="V967" s="235"/>
      <c r="W967" s="235"/>
      <c r="X967" s="235"/>
      <c r="Y967" s="235"/>
      <c r="Z967" s="235"/>
      <c r="AA967" s="241"/>
      <c r="AT967" s="242" t="s">
        <v>280</v>
      </c>
      <c r="AU967" s="242" t="s">
        <v>126</v>
      </c>
      <c r="AV967" s="10" t="s">
        <v>85</v>
      </c>
      <c r="AW967" s="10" t="s">
        <v>35</v>
      </c>
      <c r="AX967" s="10" t="s">
        <v>77</v>
      </c>
      <c r="AY967" s="242" t="s">
        <v>272</v>
      </c>
    </row>
    <row r="968" s="11" customFormat="1" ht="16.5" customHeight="1">
      <c r="B968" s="243"/>
      <c r="C968" s="244"/>
      <c r="D968" s="244"/>
      <c r="E968" s="245" t="s">
        <v>22</v>
      </c>
      <c r="F968" s="246" t="s">
        <v>22</v>
      </c>
      <c r="G968" s="244"/>
      <c r="H968" s="244"/>
      <c r="I968" s="244"/>
      <c r="J968" s="244"/>
      <c r="K968" s="247">
        <v>0</v>
      </c>
      <c r="L968" s="244"/>
      <c r="M968" s="244"/>
      <c r="N968" s="244"/>
      <c r="O968" s="244"/>
      <c r="P968" s="244"/>
      <c r="Q968" s="244"/>
      <c r="R968" s="248"/>
      <c r="T968" s="249"/>
      <c r="U968" s="244"/>
      <c r="V968" s="244"/>
      <c r="W968" s="244"/>
      <c r="X968" s="244"/>
      <c r="Y968" s="244"/>
      <c r="Z968" s="244"/>
      <c r="AA968" s="250"/>
      <c r="AT968" s="251" t="s">
        <v>280</v>
      </c>
      <c r="AU968" s="251" t="s">
        <v>126</v>
      </c>
      <c r="AV968" s="11" t="s">
        <v>126</v>
      </c>
      <c r="AW968" s="11" t="s">
        <v>6</v>
      </c>
      <c r="AX968" s="11" t="s">
        <v>77</v>
      </c>
      <c r="AY968" s="251" t="s">
        <v>272</v>
      </c>
    </row>
    <row r="969" s="10" customFormat="1" ht="16.5" customHeight="1">
      <c r="B969" s="234"/>
      <c r="C969" s="235"/>
      <c r="D969" s="235"/>
      <c r="E969" s="236" t="s">
        <v>22</v>
      </c>
      <c r="F969" s="252" t="s">
        <v>281</v>
      </c>
      <c r="G969" s="235"/>
      <c r="H969" s="235"/>
      <c r="I969" s="235"/>
      <c r="J969" s="235"/>
      <c r="K969" s="236" t="s">
        <v>22</v>
      </c>
      <c r="L969" s="235"/>
      <c r="M969" s="235"/>
      <c r="N969" s="235"/>
      <c r="O969" s="235"/>
      <c r="P969" s="235"/>
      <c r="Q969" s="235"/>
      <c r="R969" s="239"/>
      <c r="T969" s="240"/>
      <c r="U969" s="235"/>
      <c r="V969" s="235"/>
      <c r="W969" s="235"/>
      <c r="X969" s="235"/>
      <c r="Y969" s="235"/>
      <c r="Z969" s="235"/>
      <c r="AA969" s="241"/>
      <c r="AT969" s="242" t="s">
        <v>280</v>
      </c>
      <c r="AU969" s="242" t="s">
        <v>126</v>
      </c>
      <c r="AV969" s="10" t="s">
        <v>85</v>
      </c>
      <c r="AW969" s="10" t="s">
        <v>35</v>
      </c>
      <c r="AX969" s="10" t="s">
        <v>77</v>
      </c>
      <c r="AY969" s="242" t="s">
        <v>272</v>
      </c>
    </row>
    <row r="970" s="10" customFormat="1" ht="16.5" customHeight="1">
      <c r="B970" s="234"/>
      <c r="C970" s="235"/>
      <c r="D970" s="235"/>
      <c r="E970" s="236" t="s">
        <v>22</v>
      </c>
      <c r="F970" s="252" t="s">
        <v>832</v>
      </c>
      <c r="G970" s="235"/>
      <c r="H970" s="235"/>
      <c r="I970" s="235"/>
      <c r="J970" s="235"/>
      <c r="K970" s="236" t="s">
        <v>22</v>
      </c>
      <c r="L970" s="235"/>
      <c r="M970" s="235"/>
      <c r="N970" s="235"/>
      <c r="O970" s="235"/>
      <c r="P970" s="235"/>
      <c r="Q970" s="235"/>
      <c r="R970" s="239"/>
      <c r="T970" s="240"/>
      <c r="U970" s="235"/>
      <c r="V970" s="235"/>
      <c r="W970" s="235"/>
      <c r="X970" s="235"/>
      <c r="Y970" s="235"/>
      <c r="Z970" s="235"/>
      <c r="AA970" s="241"/>
      <c r="AT970" s="242" t="s">
        <v>280</v>
      </c>
      <c r="AU970" s="242" t="s">
        <v>126</v>
      </c>
      <c r="AV970" s="10" t="s">
        <v>85</v>
      </c>
      <c r="AW970" s="10" t="s">
        <v>35</v>
      </c>
      <c r="AX970" s="10" t="s">
        <v>77</v>
      </c>
      <c r="AY970" s="242" t="s">
        <v>272</v>
      </c>
    </row>
    <row r="971" s="11" customFormat="1" ht="16.5" customHeight="1">
      <c r="B971" s="243"/>
      <c r="C971" s="244"/>
      <c r="D971" s="244"/>
      <c r="E971" s="245" t="s">
        <v>22</v>
      </c>
      <c r="F971" s="246" t="s">
        <v>839</v>
      </c>
      <c r="G971" s="244"/>
      <c r="H971" s="244"/>
      <c r="I971" s="244"/>
      <c r="J971" s="244"/>
      <c r="K971" s="247">
        <v>12</v>
      </c>
      <c r="L971" s="244"/>
      <c r="M971" s="244"/>
      <c r="N971" s="244"/>
      <c r="O971" s="244"/>
      <c r="P971" s="244"/>
      <c r="Q971" s="244"/>
      <c r="R971" s="248"/>
      <c r="T971" s="249"/>
      <c r="U971" s="244"/>
      <c r="V971" s="244"/>
      <c r="W971" s="244"/>
      <c r="X971" s="244"/>
      <c r="Y971" s="244"/>
      <c r="Z971" s="244"/>
      <c r="AA971" s="250"/>
      <c r="AT971" s="251" t="s">
        <v>280</v>
      </c>
      <c r="AU971" s="251" t="s">
        <v>126</v>
      </c>
      <c r="AV971" s="11" t="s">
        <v>126</v>
      </c>
      <c r="AW971" s="11" t="s">
        <v>35</v>
      </c>
      <c r="AX971" s="11" t="s">
        <v>77</v>
      </c>
      <c r="AY971" s="251" t="s">
        <v>272</v>
      </c>
    </row>
    <row r="972" s="12" customFormat="1" ht="16.5" customHeight="1">
      <c r="B972" s="253"/>
      <c r="C972" s="254"/>
      <c r="D972" s="254"/>
      <c r="E972" s="255" t="s">
        <v>22</v>
      </c>
      <c r="F972" s="256" t="s">
        <v>284</v>
      </c>
      <c r="G972" s="254"/>
      <c r="H972" s="254"/>
      <c r="I972" s="254"/>
      <c r="J972" s="254"/>
      <c r="K972" s="257">
        <v>12</v>
      </c>
      <c r="L972" s="254"/>
      <c r="M972" s="254"/>
      <c r="N972" s="254"/>
      <c r="O972" s="254"/>
      <c r="P972" s="254"/>
      <c r="Q972" s="254"/>
      <c r="R972" s="258"/>
      <c r="T972" s="259"/>
      <c r="U972" s="254"/>
      <c r="V972" s="254"/>
      <c r="W972" s="254"/>
      <c r="X972" s="254"/>
      <c r="Y972" s="254"/>
      <c r="Z972" s="254"/>
      <c r="AA972" s="260"/>
      <c r="AT972" s="261" t="s">
        <v>280</v>
      </c>
      <c r="AU972" s="261" t="s">
        <v>126</v>
      </c>
      <c r="AV972" s="12" t="s">
        <v>277</v>
      </c>
      <c r="AW972" s="12" t="s">
        <v>35</v>
      </c>
      <c r="AX972" s="12" t="s">
        <v>77</v>
      </c>
      <c r="AY972" s="261" t="s">
        <v>272</v>
      </c>
    </row>
    <row r="973" s="13" customFormat="1" ht="16.5" customHeight="1">
      <c r="B973" s="262"/>
      <c r="C973" s="263"/>
      <c r="D973" s="263"/>
      <c r="E973" s="264" t="s">
        <v>22</v>
      </c>
      <c r="F973" s="265" t="s">
        <v>285</v>
      </c>
      <c r="G973" s="263"/>
      <c r="H973" s="263"/>
      <c r="I973" s="263"/>
      <c r="J973" s="263"/>
      <c r="K973" s="266">
        <v>12</v>
      </c>
      <c r="L973" s="263"/>
      <c r="M973" s="263"/>
      <c r="N973" s="263"/>
      <c r="O973" s="263"/>
      <c r="P973" s="263"/>
      <c r="Q973" s="263"/>
      <c r="R973" s="267"/>
      <c r="T973" s="268"/>
      <c r="U973" s="263"/>
      <c r="V973" s="263"/>
      <c r="W973" s="263"/>
      <c r="X973" s="263"/>
      <c r="Y973" s="263"/>
      <c r="Z973" s="263"/>
      <c r="AA973" s="269"/>
      <c r="AT973" s="270" t="s">
        <v>280</v>
      </c>
      <c r="AU973" s="270" t="s">
        <v>126</v>
      </c>
      <c r="AV973" s="13" t="s">
        <v>276</v>
      </c>
      <c r="AW973" s="13" t="s">
        <v>35</v>
      </c>
      <c r="AX973" s="13" t="s">
        <v>85</v>
      </c>
      <c r="AY973" s="270" t="s">
        <v>272</v>
      </c>
    </row>
    <row r="974" s="1" customFormat="1" ht="16.5" customHeight="1">
      <c r="B974" s="48"/>
      <c r="C974" s="271" t="s">
        <v>840</v>
      </c>
      <c r="D974" s="271" t="s">
        <v>349</v>
      </c>
      <c r="E974" s="272" t="s">
        <v>822</v>
      </c>
      <c r="F974" s="273" t="s">
        <v>823</v>
      </c>
      <c r="G974" s="273"/>
      <c r="H974" s="273"/>
      <c r="I974" s="273"/>
      <c r="J974" s="274" t="s">
        <v>124</v>
      </c>
      <c r="K974" s="275">
        <v>0.024</v>
      </c>
      <c r="L974" s="276">
        <v>0</v>
      </c>
      <c r="M974" s="277"/>
      <c r="N974" s="278">
        <f>ROUND(L974*K974,2)</f>
        <v>0</v>
      </c>
      <c r="O974" s="230"/>
      <c r="P974" s="230"/>
      <c r="Q974" s="230"/>
      <c r="R974" s="50"/>
      <c r="T974" s="231" t="s">
        <v>22</v>
      </c>
      <c r="U974" s="58" t="s">
        <v>42</v>
      </c>
      <c r="V974" s="49"/>
      <c r="W974" s="232">
        <f>V974*K974</f>
        <v>0</v>
      </c>
      <c r="X974" s="232">
        <v>0.55000000000000004</v>
      </c>
      <c r="Y974" s="232">
        <f>X974*K974</f>
        <v>0.013200000000000002</v>
      </c>
      <c r="Z974" s="232">
        <v>0</v>
      </c>
      <c r="AA974" s="233">
        <f>Z974*K974</f>
        <v>0</v>
      </c>
      <c r="AR974" s="24" t="s">
        <v>469</v>
      </c>
      <c r="AT974" s="24" t="s">
        <v>349</v>
      </c>
      <c r="AU974" s="24" t="s">
        <v>126</v>
      </c>
      <c r="AY974" s="24" t="s">
        <v>272</v>
      </c>
      <c r="BE974" s="144">
        <f>IF(U974="základní",N974,0)</f>
        <v>0</v>
      </c>
      <c r="BF974" s="144">
        <f>IF(U974="snížená",N974,0)</f>
        <v>0</v>
      </c>
      <c r="BG974" s="144">
        <f>IF(U974="zákl. přenesená",N974,0)</f>
        <v>0</v>
      </c>
      <c r="BH974" s="144">
        <f>IF(U974="sníž. přenesená",N974,0)</f>
        <v>0</v>
      </c>
      <c r="BI974" s="144">
        <f>IF(U974="nulová",N974,0)</f>
        <v>0</v>
      </c>
      <c r="BJ974" s="24" t="s">
        <v>85</v>
      </c>
      <c r="BK974" s="144">
        <f>ROUND(L974*K974,2)</f>
        <v>0</v>
      </c>
      <c r="BL974" s="24" t="s">
        <v>369</v>
      </c>
      <c r="BM974" s="24" t="s">
        <v>841</v>
      </c>
    </row>
    <row r="975" s="10" customFormat="1" ht="16.5" customHeight="1">
      <c r="B975" s="234"/>
      <c r="C975" s="235"/>
      <c r="D975" s="235"/>
      <c r="E975" s="236" t="s">
        <v>22</v>
      </c>
      <c r="F975" s="237" t="s">
        <v>825</v>
      </c>
      <c r="G975" s="238"/>
      <c r="H975" s="238"/>
      <c r="I975" s="238"/>
      <c r="J975" s="235"/>
      <c r="K975" s="236" t="s">
        <v>22</v>
      </c>
      <c r="L975" s="235"/>
      <c r="M975" s="235"/>
      <c r="N975" s="235"/>
      <c r="O975" s="235"/>
      <c r="P975" s="235"/>
      <c r="Q975" s="235"/>
      <c r="R975" s="239"/>
      <c r="T975" s="240"/>
      <c r="U975" s="235"/>
      <c r="V975" s="235"/>
      <c r="W975" s="235"/>
      <c r="X975" s="235"/>
      <c r="Y975" s="235"/>
      <c r="Z975" s="235"/>
      <c r="AA975" s="241"/>
      <c r="AT975" s="242" t="s">
        <v>280</v>
      </c>
      <c r="AU975" s="242" t="s">
        <v>126</v>
      </c>
      <c r="AV975" s="10" t="s">
        <v>85</v>
      </c>
      <c r="AW975" s="10" t="s">
        <v>35</v>
      </c>
      <c r="AX975" s="10" t="s">
        <v>77</v>
      </c>
      <c r="AY975" s="242" t="s">
        <v>272</v>
      </c>
    </row>
    <row r="976" s="10" customFormat="1" ht="16.5" customHeight="1">
      <c r="B976" s="234"/>
      <c r="C976" s="235"/>
      <c r="D976" s="235"/>
      <c r="E976" s="236" t="s">
        <v>22</v>
      </c>
      <c r="F976" s="252" t="s">
        <v>561</v>
      </c>
      <c r="G976" s="235"/>
      <c r="H976" s="235"/>
      <c r="I976" s="235"/>
      <c r="J976" s="235"/>
      <c r="K976" s="236" t="s">
        <v>22</v>
      </c>
      <c r="L976" s="235"/>
      <c r="M976" s="235"/>
      <c r="N976" s="235"/>
      <c r="O976" s="235"/>
      <c r="P976" s="235"/>
      <c r="Q976" s="235"/>
      <c r="R976" s="239"/>
      <c r="T976" s="240"/>
      <c r="U976" s="235"/>
      <c r="V976" s="235"/>
      <c r="W976" s="235"/>
      <c r="X976" s="235"/>
      <c r="Y976" s="235"/>
      <c r="Z976" s="235"/>
      <c r="AA976" s="241"/>
      <c r="AT976" s="242" t="s">
        <v>280</v>
      </c>
      <c r="AU976" s="242" t="s">
        <v>126</v>
      </c>
      <c r="AV976" s="10" t="s">
        <v>85</v>
      </c>
      <c r="AW976" s="10" t="s">
        <v>35</v>
      </c>
      <c r="AX976" s="10" t="s">
        <v>77</v>
      </c>
      <c r="AY976" s="242" t="s">
        <v>272</v>
      </c>
    </row>
    <row r="977" s="11" customFormat="1" ht="16.5" customHeight="1">
      <c r="B977" s="243"/>
      <c r="C977" s="244"/>
      <c r="D977" s="244"/>
      <c r="E977" s="245" t="s">
        <v>22</v>
      </c>
      <c r="F977" s="246" t="s">
        <v>22</v>
      </c>
      <c r="G977" s="244"/>
      <c r="H977" s="244"/>
      <c r="I977" s="244"/>
      <c r="J977" s="244"/>
      <c r="K977" s="247">
        <v>0</v>
      </c>
      <c r="L977" s="244"/>
      <c r="M977" s="244"/>
      <c r="N977" s="244"/>
      <c r="O977" s="244"/>
      <c r="P977" s="244"/>
      <c r="Q977" s="244"/>
      <c r="R977" s="248"/>
      <c r="T977" s="249"/>
      <c r="U977" s="244"/>
      <c r="V977" s="244"/>
      <c r="W977" s="244"/>
      <c r="X977" s="244"/>
      <c r="Y977" s="244"/>
      <c r="Z977" s="244"/>
      <c r="AA977" s="250"/>
      <c r="AT977" s="251" t="s">
        <v>280</v>
      </c>
      <c r="AU977" s="251" t="s">
        <v>126</v>
      </c>
      <c r="AV977" s="11" t="s">
        <v>126</v>
      </c>
      <c r="AW977" s="11" t="s">
        <v>6</v>
      </c>
      <c r="AX977" s="11" t="s">
        <v>77</v>
      </c>
      <c r="AY977" s="251" t="s">
        <v>272</v>
      </c>
    </row>
    <row r="978" s="10" customFormat="1" ht="16.5" customHeight="1">
      <c r="B978" s="234"/>
      <c r="C978" s="235"/>
      <c r="D978" s="235"/>
      <c r="E978" s="236" t="s">
        <v>22</v>
      </c>
      <c r="F978" s="252" t="s">
        <v>838</v>
      </c>
      <c r="G978" s="235"/>
      <c r="H978" s="235"/>
      <c r="I978" s="235"/>
      <c r="J978" s="235"/>
      <c r="K978" s="236" t="s">
        <v>22</v>
      </c>
      <c r="L978" s="235"/>
      <c r="M978" s="235"/>
      <c r="N978" s="235"/>
      <c r="O978" s="235"/>
      <c r="P978" s="235"/>
      <c r="Q978" s="235"/>
      <c r="R978" s="239"/>
      <c r="T978" s="240"/>
      <c r="U978" s="235"/>
      <c r="V978" s="235"/>
      <c r="W978" s="235"/>
      <c r="X978" s="235"/>
      <c r="Y978" s="235"/>
      <c r="Z978" s="235"/>
      <c r="AA978" s="241"/>
      <c r="AT978" s="242" t="s">
        <v>280</v>
      </c>
      <c r="AU978" s="242" t="s">
        <v>126</v>
      </c>
      <c r="AV978" s="10" t="s">
        <v>85</v>
      </c>
      <c r="AW978" s="10" t="s">
        <v>35</v>
      </c>
      <c r="AX978" s="10" t="s">
        <v>77</v>
      </c>
      <c r="AY978" s="242" t="s">
        <v>272</v>
      </c>
    </row>
    <row r="979" s="11" customFormat="1" ht="16.5" customHeight="1">
      <c r="B979" s="243"/>
      <c r="C979" s="244"/>
      <c r="D979" s="244"/>
      <c r="E979" s="245" t="s">
        <v>22</v>
      </c>
      <c r="F979" s="246" t="s">
        <v>842</v>
      </c>
      <c r="G979" s="244"/>
      <c r="H979" s="244"/>
      <c r="I979" s="244"/>
      <c r="J979" s="244"/>
      <c r="K979" s="247">
        <v>0.024</v>
      </c>
      <c r="L979" s="244"/>
      <c r="M979" s="244"/>
      <c r="N979" s="244"/>
      <c r="O979" s="244"/>
      <c r="P979" s="244"/>
      <c r="Q979" s="244"/>
      <c r="R979" s="248"/>
      <c r="T979" s="249"/>
      <c r="U979" s="244"/>
      <c r="V979" s="244"/>
      <c r="W979" s="244"/>
      <c r="X979" s="244"/>
      <c r="Y979" s="244"/>
      <c r="Z979" s="244"/>
      <c r="AA979" s="250"/>
      <c r="AT979" s="251" t="s">
        <v>280</v>
      </c>
      <c r="AU979" s="251" t="s">
        <v>126</v>
      </c>
      <c r="AV979" s="11" t="s">
        <v>126</v>
      </c>
      <c r="AW979" s="11" t="s">
        <v>35</v>
      </c>
      <c r="AX979" s="11" t="s">
        <v>77</v>
      </c>
      <c r="AY979" s="251" t="s">
        <v>272</v>
      </c>
    </row>
    <row r="980" s="12" customFormat="1" ht="16.5" customHeight="1">
      <c r="B980" s="253"/>
      <c r="C980" s="254"/>
      <c r="D980" s="254"/>
      <c r="E980" s="255" t="s">
        <v>22</v>
      </c>
      <c r="F980" s="256" t="s">
        <v>284</v>
      </c>
      <c r="G980" s="254"/>
      <c r="H980" s="254"/>
      <c r="I980" s="254"/>
      <c r="J980" s="254"/>
      <c r="K980" s="257">
        <v>0.024</v>
      </c>
      <c r="L980" s="254"/>
      <c r="M980" s="254"/>
      <c r="N980" s="254"/>
      <c r="O980" s="254"/>
      <c r="P980" s="254"/>
      <c r="Q980" s="254"/>
      <c r="R980" s="258"/>
      <c r="T980" s="259"/>
      <c r="U980" s="254"/>
      <c r="V980" s="254"/>
      <c r="W980" s="254"/>
      <c r="X980" s="254"/>
      <c r="Y980" s="254"/>
      <c r="Z980" s="254"/>
      <c r="AA980" s="260"/>
      <c r="AT980" s="261" t="s">
        <v>280</v>
      </c>
      <c r="AU980" s="261" t="s">
        <v>126</v>
      </c>
      <c r="AV980" s="12" t="s">
        <v>277</v>
      </c>
      <c r="AW980" s="12" t="s">
        <v>35</v>
      </c>
      <c r="AX980" s="12" t="s">
        <v>77</v>
      </c>
      <c r="AY980" s="261" t="s">
        <v>272</v>
      </c>
    </row>
    <row r="981" s="13" customFormat="1" ht="16.5" customHeight="1">
      <c r="B981" s="262"/>
      <c r="C981" s="263"/>
      <c r="D981" s="263"/>
      <c r="E981" s="264" t="s">
        <v>22</v>
      </c>
      <c r="F981" s="265" t="s">
        <v>285</v>
      </c>
      <c r="G981" s="263"/>
      <c r="H981" s="263"/>
      <c r="I981" s="263"/>
      <c r="J981" s="263"/>
      <c r="K981" s="266">
        <v>0.024</v>
      </c>
      <c r="L981" s="263"/>
      <c r="M981" s="263"/>
      <c r="N981" s="263"/>
      <c r="O981" s="263"/>
      <c r="P981" s="263"/>
      <c r="Q981" s="263"/>
      <c r="R981" s="267"/>
      <c r="T981" s="268"/>
      <c r="U981" s="263"/>
      <c r="V981" s="263"/>
      <c r="W981" s="263"/>
      <c r="X981" s="263"/>
      <c r="Y981" s="263"/>
      <c r="Z981" s="263"/>
      <c r="AA981" s="269"/>
      <c r="AT981" s="270" t="s">
        <v>280</v>
      </c>
      <c r="AU981" s="270" t="s">
        <v>126</v>
      </c>
      <c r="AV981" s="13" t="s">
        <v>276</v>
      </c>
      <c r="AW981" s="13" t="s">
        <v>35</v>
      </c>
      <c r="AX981" s="13" t="s">
        <v>85</v>
      </c>
      <c r="AY981" s="270" t="s">
        <v>272</v>
      </c>
    </row>
    <row r="982" s="1" customFormat="1" ht="38.25" customHeight="1">
      <c r="B982" s="48"/>
      <c r="C982" s="223" t="s">
        <v>843</v>
      </c>
      <c r="D982" s="223" t="s">
        <v>273</v>
      </c>
      <c r="E982" s="224" t="s">
        <v>844</v>
      </c>
      <c r="F982" s="225" t="s">
        <v>845</v>
      </c>
      <c r="G982" s="225"/>
      <c r="H982" s="225"/>
      <c r="I982" s="225"/>
      <c r="J982" s="226" t="s">
        <v>124</v>
      </c>
      <c r="K982" s="227">
        <v>0.27000000000000002</v>
      </c>
      <c r="L982" s="228">
        <v>0</v>
      </c>
      <c r="M982" s="229"/>
      <c r="N982" s="230">
        <f>ROUND(L982*K982,2)</f>
        <v>0</v>
      </c>
      <c r="O982" s="230"/>
      <c r="P982" s="230"/>
      <c r="Q982" s="230"/>
      <c r="R982" s="50"/>
      <c r="T982" s="231" t="s">
        <v>22</v>
      </c>
      <c r="U982" s="58" t="s">
        <v>42</v>
      </c>
      <c r="V982" s="49"/>
      <c r="W982" s="232">
        <f>V982*K982</f>
        <v>0</v>
      </c>
      <c r="X982" s="232">
        <v>0.023369999999999998</v>
      </c>
      <c r="Y982" s="232">
        <f>X982*K982</f>
        <v>0.0063099000000000002</v>
      </c>
      <c r="Z982" s="232">
        <v>0</v>
      </c>
      <c r="AA982" s="233">
        <f>Z982*K982</f>
        <v>0</v>
      </c>
      <c r="AR982" s="24" t="s">
        <v>369</v>
      </c>
      <c r="AT982" s="24" t="s">
        <v>273</v>
      </c>
      <c r="AU982" s="24" t="s">
        <v>126</v>
      </c>
      <c r="AY982" s="24" t="s">
        <v>272</v>
      </c>
      <c r="BE982" s="144">
        <f>IF(U982="základní",N982,0)</f>
        <v>0</v>
      </c>
      <c r="BF982" s="144">
        <f>IF(U982="snížená",N982,0)</f>
        <v>0</v>
      </c>
      <c r="BG982" s="144">
        <f>IF(U982="zákl. přenesená",N982,0)</f>
        <v>0</v>
      </c>
      <c r="BH982" s="144">
        <f>IF(U982="sníž. přenesená",N982,0)</f>
        <v>0</v>
      </c>
      <c r="BI982" s="144">
        <f>IF(U982="nulová",N982,0)</f>
        <v>0</v>
      </c>
      <c r="BJ982" s="24" t="s">
        <v>85</v>
      </c>
      <c r="BK982" s="144">
        <f>ROUND(L982*K982,2)</f>
        <v>0</v>
      </c>
      <c r="BL982" s="24" t="s">
        <v>369</v>
      </c>
      <c r="BM982" s="24" t="s">
        <v>846</v>
      </c>
    </row>
    <row r="983" s="10" customFormat="1" ht="16.5" customHeight="1">
      <c r="B983" s="234"/>
      <c r="C983" s="235"/>
      <c r="D983" s="235"/>
      <c r="E983" s="236" t="s">
        <v>22</v>
      </c>
      <c r="F983" s="237" t="s">
        <v>847</v>
      </c>
      <c r="G983" s="238"/>
      <c r="H983" s="238"/>
      <c r="I983" s="238"/>
      <c r="J983" s="235"/>
      <c r="K983" s="236" t="s">
        <v>22</v>
      </c>
      <c r="L983" s="235"/>
      <c r="M983" s="235"/>
      <c r="N983" s="235"/>
      <c r="O983" s="235"/>
      <c r="P983" s="235"/>
      <c r="Q983" s="235"/>
      <c r="R983" s="239"/>
      <c r="T983" s="240"/>
      <c r="U983" s="235"/>
      <c r="V983" s="235"/>
      <c r="W983" s="235"/>
      <c r="X983" s="235"/>
      <c r="Y983" s="235"/>
      <c r="Z983" s="235"/>
      <c r="AA983" s="241"/>
      <c r="AT983" s="242" t="s">
        <v>280</v>
      </c>
      <c r="AU983" s="242" t="s">
        <v>126</v>
      </c>
      <c r="AV983" s="10" t="s">
        <v>85</v>
      </c>
      <c r="AW983" s="10" t="s">
        <v>35</v>
      </c>
      <c r="AX983" s="10" t="s">
        <v>77</v>
      </c>
      <c r="AY983" s="242" t="s">
        <v>272</v>
      </c>
    </row>
    <row r="984" s="11" customFormat="1" ht="16.5" customHeight="1">
      <c r="B984" s="243"/>
      <c r="C984" s="244"/>
      <c r="D984" s="244"/>
      <c r="E984" s="245" t="s">
        <v>22</v>
      </c>
      <c r="F984" s="246" t="s">
        <v>22</v>
      </c>
      <c r="G984" s="244"/>
      <c r="H984" s="244"/>
      <c r="I984" s="244"/>
      <c r="J984" s="244"/>
      <c r="K984" s="247">
        <v>0</v>
      </c>
      <c r="L984" s="244"/>
      <c r="M984" s="244"/>
      <c r="N984" s="244"/>
      <c r="O984" s="244"/>
      <c r="P984" s="244"/>
      <c r="Q984" s="244"/>
      <c r="R984" s="248"/>
      <c r="T984" s="249"/>
      <c r="U984" s="244"/>
      <c r="V984" s="244"/>
      <c r="W984" s="244"/>
      <c r="X984" s="244"/>
      <c r="Y984" s="244"/>
      <c r="Z984" s="244"/>
      <c r="AA984" s="250"/>
      <c r="AT984" s="251" t="s">
        <v>280</v>
      </c>
      <c r="AU984" s="251" t="s">
        <v>126</v>
      </c>
      <c r="AV984" s="11" t="s">
        <v>126</v>
      </c>
      <c r="AW984" s="11" t="s">
        <v>6</v>
      </c>
      <c r="AX984" s="11" t="s">
        <v>77</v>
      </c>
      <c r="AY984" s="251" t="s">
        <v>272</v>
      </c>
    </row>
    <row r="985" s="10" customFormat="1" ht="16.5" customHeight="1">
      <c r="B985" s="234"/>
      <c r="C985" s="235"/>
      <c r="D985" s="235"/>
      <c r="E985" s="236" t="s">
        <v>22</v>
      </c>
      <c r="F985" s="252" t="s">
        <v>819</v>
      </c>
      <c r="G985" s="235"/>
      <c r="H985" s="235"/>
      <c r="I985" s="235"/>
      <c r="J985" s="235"/>
      <c r="K985" s="236" t="s">
        <v>22</v>
      </c>
      <c r="L985" s="235"/>
      <c r="M985" s="235"/>
      <c r="N985" s="235"/>
      <c r="O985" s="235"/>
      <c r="P985" s="235"/>
      <c r="Q985" s="235"/>
      <c r="R985" s="239"/>
      <c r="T985" s="240"/>
      <c r="U985" s="235"/>
      <c r="V985" s="235"/>
      <c r="W985" s="235"/>
      <c r="X985" s="235"/>
      <c r="Y985" s="235"/>
      <c r="Z985" s="235"/>
      <c r="AA985" s="241"/>
      <c r="AT985" s="242" t="s">
        <v>280</v>
      </c>
      <c r="AU985" s="242" t="s">
        <v>126</v>
      </c>
      <c r="AV985" s="10" t="s">
        <v>85</v>
      </c>
      <c r="AW985" s="10" t="s">
        <v>35</v>
      </c>
      <c r="AX985" s="10" t="s">
        <v>77</v>
      </c>
      <c r="AY985" s="242" t="s">
        <v>272</v>
      </c>
    </row>
    <row r="986" s="11" customFormat="1" ht="25.5" customHeight="1">
      <c r="B986" s="243"/>
      <c r="C986" s="244"/>
      <c r="D986" s="244"/>
      <c r="E986" s="245" t="s">
        <v>22</v>
      </c>
      <c r="F986" s="246" t="s">
        <v>848</v>
      </c>
      <c r="G986" s="244"/>
      <c r="H986" s="244"/>
      <c r="I986" s="244"/>
      <c r="J986" s="244"/>
      <c r="K986" s="247">
        <v>0.246</v>
      </c>
      <c r="L986" s="244"/>
      <c r="M986" s="244"/>
      <c r="N986" s="244"/>
      <c r="O986" s="244"/>
      <c r="P986" s="244"/>
      <c r="Q986" s="244"/>
      <c r="R986" s="248"/>
      <c r="T986" s="249"/>
      <c r="U986" s="244"/>
      <c r="V986" s="244"/>
      <c r="W986" s="244"/>
      <c r="X986" s="244"/>
      <c r="Y986" s="244"/>
      <c r="Z986" s="244"/>
      <c r="AA986" s="250"/>
      <c r="AT986" s="251" t="s">
        <v>280</v>
      </c>
      <c r="AU986" s="251" t="s">
        <v>126</v>
      </c>
      <c r="AV986" s="11" t="s">
        <v>126</v>
      </c>
      <c r="AW986" s="11" t="s">
        <v>35</v>
      </c>
      <c r="AX986" s="11" t="s">
        <v>77</v>
      </c>
      <c r="AY986" s="251" t="s">
        <v>272</v>
      </c>
    </row>
    <row r="987" s="12" customFormat="1" ht="16.5" customHeight="1">
      <c r="B987" s="253"/>
      <c r="C987" s="254"/>
      <c r="D987" s="254"/>
      <c r="E987" s="255" t="s">
        <v>22</v>
      </c>
      <c r="F987" s="256" t="s">
        <v>284</v>
      </c>
      <c r="G987" s="254"/>
      <c r="H987" s="254"/>
      <c r="I987" s="254"/>
      <c r="J987" s="254"/>
      <c r="K987" s="257">
        <v>0.246</v>
      </c>
      <c r="L987" s="254"/>
      <c r="M987" s="254"/>
      <c r="N987" s="254"/>
      <c r="O987" s="254"/>
      <c r="P987" s="254"/>
      <c r="Q987" s="254"/>
      <c r="R987" s="258"/>
      <c r="T987" s="259"/>
      <c r="U987" s="254"/>
      <c r="V987" s="254"/>
      <c r="W987" s="254"/>
      <c r="X987" s="254"/>
      <c r="Y987" s="254"/>
      <c r="Z987" s="254"/>
      <c r="AA987" s="260"/>
      <c r="AT987" s="261" t="s">
        <v>280</v>
      </c>
      <c r="AU987" s="261" t="s">
        <v>126</v>
      </c>
      <c r="AV987" s="12" t="s">
        <v>277</v>
      </c>
      <c r="AW987" s="12" t="s">
        <v>35</v>
      </c>
      <c r="AX987" s="12" t="s">
        <v>77</v>
      </c>
      <c r="AY987" s="261" t="s">
        <v>272</v>
      </c>
    </row>
    <row r="988" s="11" customFormat="1" ht="16.5" customHeight="1">
      <c r="B988" s="243"/>
      <c r="C988" s="244"/>
      <c r="D988" s="244"/>
      <c r="E988" s="245" t="s">
        <v>22</v>
      </c>
      <c r="F988" s="246" t="s">
        <v>22</v>
      </c>
      <c r="G988" s="244"/>
      <c r="H988" s="244"/>
      <c r="I988" s="244"/>
      <c r="J988" s="244"/>
      <c r="K988" s="247">
        <v>0</v>
      </c>
      <c r="L988" s="244"/>
      <c r="M988" s="244"/>
      <c r="N988" s="244"/>
      <c r="O988" s="244"/>
      <c r="P988" s="244"/>
      <c r="Q988" s="244"/>
      <c r="R988" s="248"/>
      <c r="T988" s="249"/>
      <c r="U988" s="244"/>
      <c r="V988" s="244"/>
      <c r="W988" s="244"/>
      <c r="X988" s="244"/>
      <c r="Y988" s="244"/>
      <c r="Z988" s="244"/>
      <c r="AA988" s="250"/>
      <c r="AT988" s="251" t="s">
        <v>280</v>
      </c>
      <c r="AU988" s="251" t="s">
        <v>126</v>
      </c>
      <c r="AV988" s="11" t="s">
        <v>126</v>
      </c>
      <c r="AW988" s="11" t="s">
        <v>6</v>
      </c>
      <c r="AX988" s="11" t="s">
        <v>77</v>
      </c>
      <c r="AY988" s="251" t="s">
        <v>272</v>
      </c>
    </row>
    <row r="989" s="10" customFormat="1" ht="16.5" customHeight="1">
      <c r="B989" s="234"/>
      <c r="C989" s="235"/>
      <c r="D989" s="235"/>
      <c r="E989" s="236" t="s">
        <v>22</v>
      </c>
      <c r="F989" s="252" t="s">
        <v>838</v>
      </c>
      <c r="G989" s="235"/>
      <c r="H989" s="235"/>
      <c r="I989" s="235"/>
      <c r="J989" s="235"/>
      <c r="K989" s="236" t="s">
        <v>22</v>
      </c>
      <c r="L989" s="235"/>
      <c r="M989" s="235"/>
      <c r="N989" s="235"/>
      <c r="O989" s="235"/>
      <c r="P989" s="235"/>
      <c r="Q989" s="235"/>
      <c r="R989" s="239"/>
      <c r="T989" s="240"/>
      <c r="U989" s="235"/>
      <c r="V989" s="235"/>
      <c r="W989" s="235"/>
      <c r="X989" s="235"/>
      <c r="Y989" s="235"/>
      <c r="Z989" s="235"/>
      <c r="AA989" s="241"/>
      <c r="AT989" s="242" t="s">
        <v>280</v>
      </c>
      <c r="AU989" s="242" t="s">
        <v>126</v>
      </c>
      <c r="AV989" s="10" t="s">
        <v>85</v>
      </c>
      <c r="AW989" s="10" t="s">
        <v>35</v>
      </c>
      <c r="AX989" s="10" t="s">
        <v>77</v>
      </c>
      <c r="AY989" s="242" t="s">
        <v>272</v>
      </c>
    </row>
    <row r="990" s="11" customFormat="1" ht="16.5" customHeight="1">
      <c r="B990" s="243"/>
      <c r="C990" s="244"/>
      <c r="D990" s="244"/>
      <c r="E990" s="245" t="s">
        <v>22</v>
      </c>
      <c r="F990" s="246" t="s">
        <v>842</v>
      </c>
      <c r="G990" s="244"/>
      <c r="H990" s="244"/>
      <c r="I990" s="244"/>
      <c r="J990" s="244"/>
      <c r="K990" s="247">
        <v>0.024</v>
      </c>
      <c r="L990" s="244"/>
      <c r="M990" s="244"/>
      <c r="N990" s="244"/>
      <c r="O990" s="244"/>
      <c r="P990" s="244"/>
      <c r="Q990" s="244"/>
      <c r="R990" s="248"/>
      <c r="T990" s="249"/>
      <c r="U990" s="244"/>
      <c r="V990" s="244"/>
      <c r="W990" s="244"/>
      <c r="X990" s="244"/>
      <c r="Y990" s="244"/>
      <c r="Z990" s="244"/>
      <c r="AA990" s="250"/>
      <c r="AT990" s="251" t="s">
        <v>280</v>
      </c>
      <c r="AU990" s="251" t="s">
        <v>126</v>
      </c>
      <c r="AV990" s="11" t="s">
        <v>126</v>
      </c>
      <c r="AW990" s="11" t="s">
        <v>35</v>
      </c>
      <c r="AX990" s="11" t="s">
        <v>77</v>
      </c>
      <c r="AY990" s="251" t="s">
        <v>272</v>
      </c>
    </row>
    <row r="991" s="12" customFormat="1" ht="16.5" customHeight="1">
      <c r="B991" s="253"/>
      <c r="C991" s="254"/>
      <c r="D991" s="254"/>
      <c r="E991" s="255" t="s">
        <v>22</v>
      </c>
      <c r="F991" s="256" t="s">
        <v>284</v>
      </c>
      <c r="G991" s="254"/>
      <c r="H991" s="254"/>
      <c r="I991" s="254"/>
      <c r="J991" s="254"/>
      <c r="K991" s="257">
        <v>0.024</v>
      </c>
      <c r="L991" s="254"/>
      <c r="M991" s="254"/>
      <c r="N991" s="254"/>
      <c r="O991" s="254"/>
      <c r="P991" s="254"/>
      <c r="Q991" s="254"/>
      <c r="R991" s="258"/>
      <c r="T991" s="259"/>
      <c r="U991" s="254"/>
      <c r="V991" s="254"/>
      <c r="W991" s="254"/>
      <c r="X991" s="254"/>
      <c r="Y991" s="254"/>
      <c r="Z991" s="254"/>
      <c r="AA991" s="260"/>
      <c r="AT991" s="261" t="s">
        <v>280</v>
      </c>
      <c r="AU991" s="261" t="s">
        <v>126</v>
      </c>
      <c r="AV991" s="12" t="s">
        <v>277</v>
      </c>
      <c r="AW991" s="12" t="s">
        <v>35</v>
      </c>
      <c r="AX991" s="12" t="s">
        <v>77</v>
      </c>
      <c r="AY991" s="261" t="s">
        <v>272</v>
      </c>
    </row>
    <row r="992" s="13" customFormat="1" ht="16.5" customHeight="1">
      <c r="B992" s="262"/>
      <c r="C992" s="263"/>
      <c r="D992" s="263"/>
      <c r="E992" s="264" t="s">
        <v>22</v>
      </c>
      <c r="F992" s="265" t="s">
        <v>285</v>
      </c>
      <c r="G992" s="263"/>
      <c r="H992" s="263"/>
      <c r="I992" s="263"/>
      <c r="J992" s="263"/>
      <c r="K992" s="266">
        <v>0.27000000000000002</v>
      </c>
      <c r="L992" s="263"/>
      <c r="M992" s="263"/>
      <c r="N992" s="263"/>
      <c r="O992" s="263"/>
      <c r="P992" s="263"/>
      <c r="Q992" s="263"/>
      <c r="R992" s="267"/>
      <c r="T992" s="268"/>
      <c r="U992" s="263"/>
      <c r="V992" s="263"/>
      <c r="W992" s="263"/>
      <c r="X992" s="263"/>
      <c r="Y992" s="263"/>
      <c r="Z992" s="263"/>
      <c r="AA992" s="269"/>
      <c r="AT992" s="270" t="s">
        <v>280</v>
      </c>
      <c r="AU992" s="270" t="s">
        <v>126</v>
      </c>
      <c r="AV992" s="13" t="s">
        <v>276</v>
      </c>
      <c r="AW992" s="13" t="s">
        <v>35</v>
      </c>
      <c r="AX992" s="13" t="s">
        <v>85</v>
      </c>
      <c r="AY992" s="270" t="s">
        <v>272</v>
      </c>
    </row>
    <row r="993" s="1" customFormat="1" ht="51" customHeight="1">
      <c r="B993" s="48"/>
      <c r="C993" s="223" t="s">
        <v>849</v>
      </c>
      <c r="D993" s="223" t="s">
        <v>273</v>
      </c>
      <c r="E993" s="224" t="s">
        <v>850</v>
      </c>
      <c r="F993" s="225" t="s">
        <v>851</v>
      </c>
      <c r="G993" s="225"/>
      <c r="H993" s="225"/>
      <c r="I993" s="225"/>
      <c r="J993" s="226" t="s">
        <v>321</v>
      </c>
      <c r="K993" s="227">
        <v>0.245</v>
      </c>
      <c r="L993" s="228">
        <v>0</v>
      </c>
      <c r="M993" s="229"/>
      <c r="N993" s="230">
        <f>ROUND(L993*K993,2)</f>
        <v>0</v>
      </c>
      <c r="O993" s="230"/>
      <c r="P993" s="230"/>
      <c r="Q993" s="230"/>
      <c r="R993" s="50"/>
      <c r="T993" s="231" t="s">
        <v>22</v>
      </c>
      <c r="U993" s="58" t="s">
        <v>42</v>
      </c>
      <c r="V993" s="49"/>
      <c r="W993" s="232">
        <f>V993*K993</f>
        <v>0</v>
      </c>
      <c r="X993" s="232">
        <v>0</v>
      </c>
      <c r="Y993" s="232">
        <f>X993*K993</f>
        <v>0</v>
      </c>
      <c r="Z993" s="232">
        <v>0</v>
      </c>
      <c r="AA993" s="233">
        <f>Z993*K993</f>
        <v>0</v>
      </c>
      <c r="AR993" s="24" t="s">
        <v>369</v>
      </c>
      <c r="AT993" s="24" t="s">
        <v>273</v>
      </c>
      <c r="AU993" s="24" t="s">
        <v>126</v>
      </c>
      <c r="AY993" s="24" t="s">
        <v>272</v>
      </c>
      <c r="BE993" s="144">
        <f>IF(U993="základní",N993,0)</f>
        <v>0</v>
      </c>
      <c r="BF993" s="144">
        <f>IF(U993="snížená",N993,0)</f>
        <v>0</v>
      </c>
      <c r="BG993" s="144">
        <f>IF(U993="zákl. přenesená",N993,0)</f>
        <v>0</v>
      </c>
      <c r="BH993" s="144">
        <f>IF(U993="sníž. přenesená",N993,0)</f>
        <v>0</v>
      </c>
      <c r="BI993" s="144">
        <f>IF(U993="nulová",N993,0)</f>
        <v>0</v>
      </c>
      <c r="BJ993" s="24" t="s">
        <v>85</v>
      </c>
      <c r="BK993" s="144">
        <f>ROUND(L993*K993,2)</f>
        <v>0</v>
      </c>
      <c r="BL993" s="24" t="s">
        <v>369</v>
      </c>
      <c r="BM993" s="24" t="s">
        <v>852</v>
      </c>
    </row>
    <row r="994" s="9" customFormat="1" ht="29.88" customHeight="1">
      <c r="B994" s="208"/>
      <c r="C994" s="209"/>
      <c r="D994" s="219" t="s">
        <v>241</v>
      </c>
      <c r="E994" s="219"/>
      <c r="F994" s="219"/>
      <c r="G994" s="219"/>
      <c r="H994" s="219"/>
      <c r="I994" s="219"/>
      <c r="J994" s="219"/>
      <c r="K994" s="219"/>
      <c r="L994" s="219"/>
      <c r="M994" s="219"/>
      <c r="N994" s="283">
        <f>BK994</f>
        <v>0</v>
      </c>
      <c r="O994" s="284"/>
      <c r="P994" s="284"/>
      <c r="Q994" s="284"/>
      <c r="R994" s="212"/>
      <c r="T994" s="213"/>
      <c r="U994" s="209"/>
      <c r="V994" s="209"/>
      <c r="W994" s="214">
        <f>SUM(W995:W1003)</f>
        <v>0</v>
      </c>
      <c r="X994" s="209"/>
      <c r="Y994" s="214">
        <f>SUM(Y995:Y1003)</f>
        <v>0.031350000000000003</v>
      </c>
      <c r="Z994" s="209"/>
      <c r="AA994" s="215">
        <f>SUM(AA995:AA1003)</f>
        <v>0</v>
      </c>
      <c r="AR994" s="216" t="s">
        <v>126</v>
      </c>
      <c r="AT994" s="217" t="s">
        <v>76</v>
      </c>
      <c r="AU994" s="217" t="s">
        <v>85</v>
      </c>
      <c r="AY994" s="216" t="s">
        <v>272</v>
      </c>
      <c r="BK994" s="218">
        <f>SUM(BK995:BK1003)</f>
        <v>0</v>
      </c>
    </row>
    <row r="995" s="1" customFormat="1" ht="63.75" customHeight="1">
      <c r="B995" s="48"/>
      <c r="C995" s="223" t="s">
        <v>853</v>
      </c>
      <c r="D995" s="223" t="s">
        <v>273</v>
      </c>
      <c r="E995" s="224" t="s">
        <v>854</v>
      </c>
      <c r="F995" s="225" t="s">
        <v>855</v>
      </c>
      <c r="G995" s="225"/>
      <c r="H995" s="225"/>
      <c r="I995" s="225"/>
      <c r="J995" s="226" t="s">
        <v>334</v>
      </c>
      <c r="K995" s="227">
        <v>2.5</v>
      </c>
      <c r="L995" s="228">
        <v>0</v>
      </c>
      <c r="M995" s="229"/>
      <c r="N995" s="230">
        <f>ROUND(L995*K995,2)</f>
        <v>0</v>
      </c>
      <c r="O995" s="230"/>
      <c r="P995" s="230"/>
      <c r="Q995" s="230"/>
      <c r="R995" s="50"/>
      <c r="T995" s="231" t="s">
        <v>22</v>
      </c>
      <c r="U995" s="58" t="s">
        <v>42</v>
      </c>
      <c r="V995" s="49"/>
      <c r="W995" s="232">
        <f>V995*K995</f>
        <v>0</v>
      </c>
      <c r="X995" s="232">
        <v>0.012540000000000001</v>
      </c>
      <c r="Y995" s="232">
        <f>X995*K995</f>
        <v>0.031350000000000003</v>
      </c>
      <c r="Z995" s="232">
        <v>0</v>
      </c>
      <c r="AA995" s="233">
        <f>Z995*K995</f>
        <v>0</v>
      </c>
      <c r="AR995" s="24" t="s">
        <v>369</v>
      </c>
      <c r="AT995" s="24" t="s">
        <v>273</v>
      </c>
      <c r="AU995" s="24" t="s">
        <v>126</v>
      </c>
      <c r="AY995" s="24" t="s">
        <v>272</v>
      </c>
      <c r="BE995" s="144">
        <f>IF(U995="základní",N995,0)</f>
        <v>0</v>
      </c>
      <c r="BF995" s="144">
        <f>IF(U995="snížená",N995,0)</f>
        <v>0</v>
      </c>
      <c r="BG995" s="144">
        <f>IF(U995="zákl. přenesená",N995,0)</f>
        <v>0</v>
      </c>
      <c r="BH995" s="144">
        <f>IF(U995="sníž. přenesená",N995,0)</f>
        <v>0</v>
      </c>
      <c r="BI995" s="144">
        <f>IF(U995="nulová",N995,0)</f>
        <v>0</v>
      </c>
      <c r="BJ995" s="24" t="s">
        <v>85</v>
      </c>
      <c r="BK995" s="144">
        <f>ROUND(L995*K995,2)</f>
        <v>0</v>
      </c>
      <c r="BL995" s="24" t="s">
        <v>369</v>
      </c>
      <c r="BM995" s="24" t="s">
        <v>856</v>
      </c>
    </row>
    <row r="996" s="10" customFormat="1" ht="16.5" customHeight="1">
      <c r="B996" s="234"/>
      <c r="C996" s="235"/>
      <c r="D996" s="235"/>
      <c r="E996" s="236" t="s">
        <v>22</v>
      </c>
      <c r="F996" s="237" t="s">
        <v>857</v>
      </c>
      <c r="G996" s="238"/>
      <c r="H996" s="238"/>
      <c r="I996" s="238"/>
      <c r="J996" s="235"/>
      <c r="K996" s="236" t="s">
        <v>22</v>
      </c>
      <c r="L996" s="235"/>
      <c r="M996" s="235"/>
      <c r="N996" s="235"/>
      <c r="O996" s="235"/>
      <c r="P996" s="235"/>
      <c r="Q996" s="235"/>
      <c r="R996" s="239"/>
      <c r="T996" s="240"/>
      <c r="U996" s="235"/>
      <c r="V996" s="235"/>
      <c r="W996" s="235"/>
      <c r="X996" s="235"/>
      <c r="Y996" s="235"/>
      <c r="Z996" s="235"/>
      <c r="AA996" s="241"/>
      <c r="AT996" s="242" t="s">
        <v>280</v>
      </c>
      <c r="AU996" s="242" t="s">
        <v>126</v>
      </c>
      <c r="AV996" s="10" t="s">
        <v>85</v>
      </c>
      <c r="AW996" s="10" t="s">
        <v>35</v>
      </c>
      <c r="AX996" s="10" t="s">
        <v>77</v>
      </c>
      <c r="AY996" s="242" t="s">
        <v>272</v>
      </c>
    </row>
    <row r="997" s="11" customFormat="1" ht="16.5" customHeight="1">
      <c r="B997" s="243"/>
      <c r="C997" s="244"/>
      <c r="D997" s="244"/>
      <c r="E997" s="245" t="s">
        <v>22</v>
      </c>
      <c r="F997" s="246" t="s">
        <v>22</v>
      </c>
      <c r="G997" s="244"/>
      <c r="H997" s="244"/>
      <c r="I997" s="244"/>
      <c r="J997" s="244"/>
      <c r="K997" s="247">
        <v>0</v>
      </c>
      <c r="L997" s="244"/>
      <c r="M997" s="244"/>
      <c r="N997" s="244"/>
      <c r="O997" s="244"/>
      <c r="P997" s="244"/>
      <c r="Q997" s="244"/>
      <c r="R997" s="248"/>
      <c r="T997" s="249"/>
      <c r="U997" s="244"/>
      <c r="V997" s="244"/>
      <c r="W997" s="244"/>
      <c r="X997" s="244"/>
      <c r="Y997" s="244"/>
      <c r="Z997" s="244"/>
      <c r="AA997" s="250"/>
      <c r="AT997" s="251" t="s">
        <v>280</v>
      </c>
      <c r="AU997" s="251" t="s">
        <v>126</v>
      </c>
      <c r="AV997" s="11" t="s">
        <v>126</v>
      </c>
      <c r="AW997" s="11" t="s">
        <v>6</v>
      </c>
      <c r="AX997" s="11" t="s">
        <v>77</v>
      </c>
      <c r="AY997" s="251" t="s">
        <v>272</v>
      </c>
    </row>
    <row r="998" s="10" customFormat="1" ht="16.5" customHeight="1">
      <c r="B998" s="234"/>
      <c r="C998" s="235"/>
      <c r="D998" s="235"/>
      <c r="E998" s="236" t="s">
        <v>22</v>
      </c>
      <c r="F998" s="252" t="s">
        <v>281</v>
      </c>
      <c r="G998" s="235"/>
      <c r="H998" s="235"/>
      <c r="I998" s="235"/>
      <c r="J998" s="235"/>
      <c r="K998" s="236" t="s">
        <v>22</v>
      </c>
      <c r="L998" s="235"/>
      <c r="M998" s="235"/>
      <c r="N998" s="235"/>
      <c r="O998" s="235"/>
      <c r="P998" s="235"/>
      <c r="Q998" s="235"/>
      <c r="R998" s="239"/>
      <c r="T998" s="240"/>
      <c r="U998" s="235"/>
      <c r="V998" s="235"/>
      <c r="W998" s="235"/>
      <c r="X998" s="235"/>
      <c r="Y998" s="235"/>
      <c r="Z998" s="235"/>
      <c r="AA998" s="241"/>
      <c r="AT998" s="242" t="s">
        <v>280</v>
      </c>
      <c r="AU998" s="242" t="s">
        <v>126</v>
      </c>
      <c r="AV998" s="10" t="s">
        <v>85</v>
      </c>
      <c r="AW998" s="10" t="s">
        <v>35</v>
      </c>
      <c r="AX998" s="10" t="s">
        <v>77</v>
      </c>
      <c r="AY998" s="242" t="s">
        <v>272</v>
      </c>
    </row>
    <row r="999" s="10" customFormat="1" ht="16.5" customHeight="1">
      <c r="B999" s="234"/>
      <c r="C999" s="235"/>
      <c r="D999" s="235"/>
      <c r="E999" s="236" t="s">
        <v>22</v>
      </c>
      <c r="F999" s="252" t="s">
        <v>527</v>
      </c>
      <c r="G999" s="235"/>
      <c r="H999" s="235"/>
      <c r="I999" s="235"/>
      <c r="J999" s="235"/>
      <c r="K999" s="236" t="s">
        <v>22</v>
      </c>
      <c r="L999" s="235"/>
      <c r="M999" s="235"/>
      <c r="N999" s="235"/>
      <c r="O999" s="235"/>
      <c r="P999" s="235"/>
      <c r="Q999" s="235"/>
      <c r="R999" s="239"/>
      <c r="T999" s="240"/>
      <c r="U999" s="235"/>
      <c r="V999" s="235"/>
      <c r="W999" s="235"/>
      <c r="X999" s="235"/>
      <c r="Y999" s="235"/>
      <c r="Z999" s="235"/>
      <c r="AA999" s="241"/>
      <c r="AT999" s="242" t="s">
        <v>280</v>
      </c>
      <c r="AU999" s="242" t="s">
        <v>126</v>
      </c>
      <c r="AV999" s="10" t="s">
        <v>85</v>
      </c>
      <c r="AW999" s="10" t="s">
        <v>35</v>
      </c>
      <c r="AX999" s="10" t="s">
        <v>77</v>
      </c>
      <c r="AY999" s="242" t="s">
        <v>272</v>
      </c>
    </row>
    <row r="1000" s="11" customFormat="1" ht="16.5" customHeight="1">
      <c r="B1000" s="243"/>
      <c r="C1000" s="244"/>
      <c r="D1000" s="244"/>
      <c r="E1000" s="245" t="s">
        <v>22</v>
      </c>
      <c r="F1000" s="246" t="s">
        <v>542</v>
      </c>
      <c r="G1000" s="244"/>
      <c r="H1000" s="244"/>
      <c r="I1000" s="244"/>
      <c r="J1000" s="244"/>
      <c r="K1000" s="247">
        <v>2.5</v>
      </c>
      <c r="L1000" s="244"/>
      <c r="M1000" s="244"/>
      <c r="N1000" s="244"/>
      <c r="O1000" s="244"/>
      <c r="P1000" s="244"/>
      <c r="Q1000" s="244"/>
      <c r="R1000" s="248"/>
      <c r="T1000" s="249"/>
      <c r="U1000" s="244"/>
      <c r="V1000" s="244"/>
      <c r="W1000" s="244"/>
      <c r="X1000" s="244"/>
      <c r="Y1000" s="244"/>
      <c r="Z1000" s="244"/>
      <c r="AA1000" s="250"/>
      <c r="AT1000" s="251" t="s">
        <v>280</v>
      </c>
      <c r="AU1000" s="251" t="s">
        <v>126</v>
      </c>
      <c r="AV1000" s="11" t="s">
        <v>126</v>
      </c>
      <c r="AW1000" s="11" t="s">
        <v>35</v>
      </c>
      <c r="AX1000" s="11" t="s">
        <v>77</v>
      </c>
      <c r="AY1000" s="251" t="s">
        <v>272</v>
      </c>
    </row>
    <row r="1001" s="12" customFormat="1" ht="16.5" customHeight="1">
      <c r="B1001" s="253"/>
      <c r="C1001" s="254"/>
      <c r="D1001" s="254"/>
      <c r="E1001" s="255" t="s">
        <v>22</v>
      </c>
      <c r="F1001" s="256" t="s">
        <v>284</v>
      </c>
      <c r="G1001" s="254"/>
      <c r="H1001" s="254"/>
      <c r="I1001" s="254"/>
      <c r="J1001" s="254"/>
      <c r="K1001" s="257">
        <v>2.5</v>
      </c>
      <c r="L1001" s="254"/>
      <c r="M1001" s="254"/>
      <c r="N1001" s="254"/>
      <c r="O1001" s="254"/>
      <c r="P1001" s="254"/>
      <c r="Q1001" s="254"/>
      <c r="R1001" s="258"/>
      <c r="T1001" s="259"/>
      <c r="U1001" s="254"/>
      <c r="V1001" s="254"/>
      <c r="W1001" s="254"/>
      <c r="X1001" s="254"/>
      <c r="Y1001" s="254"/>
      <c r="Z1001" s="254"/>
      <c r="AA1001" s="260"/>
      <c r="AT1001" s="261" t="s">
        <v>280</v>
      </c>
      <c r="AU1001" s="261" t="s">
        <v>126</v>
      </c>
      <c r="AV1001" s="12" t="s">
        <v>277</v>
      </c>
      <c r="AW1001" s="12" t="s">
        <v>35</v>
      </c>
      <c r="AX1001" s="12" t="s">
        <v>77</v>
      </c>
      <c r="AY1001" s="261" t="s">
        <v>272</v>
      </c>
    </row>
    <row r="1002" s="13" customFormat="1" ht="16.5" customHeight="1">
      <c r="B1002" s="262"/>
      <c r="C1002" s="263"/>
      <c r="D1002" s="263"/>
      <c r="E1002" s="264" t="s">
        <v>22</v>
      </c>
      <c r="F1002" s="265" t="s">
        <v>285</v>
      </c>
      <c r="G1002" s="263"/>
      <c r="H1002" s="263"/>
      <c r="I1002" s="263"/>
      <c r="J1002" s="263"/>
      <c r="K1002" s="266">
        <v>2.5</v>
      </c>
      <c r="L1002" s="263"/>
      <c r="M1002" s="263"/>
      <c r="N1002" s="263"/>
      <c r="O1002" s="263"/>
      <c r="P1002" s="263"/>
      <c r="Q1002" s="263"/>
      <c r="R1002" s="267"/>
      <c r="T1002" s="268"/>
      <c r="U1002" s="263"/>
      <c r="V1002" s="263"/>
      <c r="W1002" s="263"/>
      <c r="X1002" s="263"/>
      <c r="Y1002" s="263"/>
      <c r="Z1002" s="263"/>
      <c r="AA1002" s="269"/>
      <c r="AT1002" s="270" t="s">
        <v>280</v>
      </c>
      <c r="AU1002" s="270" t="s">
        <v>126</v>
      </c>
      <c r="AV1002" s="13" t="s">
        <v>276</v>
      </c>
      <c r="AW1002" s="13" t="s">
        <v>35</v>
      </c>
      <c r="AX1002" s="13" t="s">
        <v>85</v>
      </c>
      <c r="AY1002" s="270" t="s">
        <v>272</v>
      </c>
    </row>
    <row r="1003" s="1" customFormat="1" ht="76.5" customHeight="1">
      <c r="B1003" s="48"/>
      <c r="C1003" s="223" t="s">
        <v>858</v>
      </c>
      <c r="D1003" s="223" t="s">
        <v>273</v>
      </c>
      <c r="E1003" s="224" t="s">
        <v>859</v>
      </c>
      <c r="F1003" s="225" t="s">
        <v>860</v>
      </c>
      <c r="G1003" s="225"/>
      <c r="H1003" s="225"/>
      <c r="I1003" s="225"/>
      <c r="J1003" s="226" t="s">
        <v>321</v>
      </c>
      <c r="K1003" s="227">
        <v>0.031</v>
      </c>
      <c r="L1003" s="228">
        <v>0</v>
      </c>
      <c r="M1003" s="229"/>
      <c r="N1003" s="230">
        <f>ROUND(L1003*K1003,2)</f>
        <v>0</v>
      </c>
      <c r="O1003" s="230"/>
      <c r="P1003" s="230"/>
      <c r="Q1003" s="230"/>
      <c r="R1003" s="50"/>
      <c r="T1003" s="231" t="s">
        <v>22</v>
      </c>
      <c r="U1003" s="58" t="s">
        <v>42</v>
      </c>
      <c r="V1003" s="49"/>
      <c r="W1003" s="232">
        <f>V1003*K1003</f>
        <v>0</v>
      </c>
      <c r="X1003" s="232">
        <v>0</v>
      </c>
      <c r="Y1003" s="232">
        <f>X1003*K1003</f>
        <v>0</v>
      </c>
      <c r="Z1003" s="232">
        <v>0</v>
      </c>
      <c r="AA1003" s="233">
        <f>Z1003*K1003</f>
        <v>0</v>
      </c>
      <c r="AR1003" s="24" t="s">
        <v>369</v>
      </c>
      <c r="AT1003" s="24" t="s">
        <v>273</v>
      </c>
      <c r="AU1003" s="24" t="s">
        <v>126</v>
      </c>
      <c r="AY1003" s="24" t="s">
        <v>272</v>
      </c>
      <c r="BE1003" s="144">
        <f>IF(U1003="základní",N1003,0)</f>
        <v>0</v>
      </c>
      <c r="BF1003" s="144">
        <f>IF(U1003="snížená",N1003,0)</f>
        <v>0</v>
      </c>
      <c r="BG1003" s="144">
        <f>IF(U1003="zákl. přenesená",N1003,0)</f>
        <v>0</v>
      </c>
      <c r="BH1003" s="144">
        <f>IF(U1003="sníž. přenesená",N1003,0)</f>
        <v>0</v>
      </c>
      <c r="BI1003" s="144">
        <f>IF(U1003="nulová",N1003,0)</f>
        <v>0</v>
      </c>
      <c r="BJ1003" s="24" t="s">
        <v>85</v>
      </c>
      <c r="BK1003" s="144">
        <f>ROUND(L1003*K1003,2)</f>
        <v>0</v>
      </c>
      <c r="BL1003" s="24" t="s">
        <v>369</v>
      </c>
      <c r="BM1003" s="24" t="s">
        <v>861</v>
      </c>
    </row>
    <row r="1004" s="9" customFormat="1" ht="29.88" customHeight="1">
      <c r="B1004" s="208"/>
      <c r="C1004" s="209"/>
      <c r="D1004" s="219" t="s">
        <v>242</v>
      </c>
      <c r="E1004" s="219"/>
      <c r="F1004" s="219"/>
      <c r="G1004" s="219"/>
      <c r="H1004" s="219"/>
      <c r="I1004" s="219"/>
      <c r="J1004" s="219"/>
      <c r="K1004" s="219"/>
      <c r="L1004" s="219"/>
      <c r="M1004" s="219"/>
      <c r="N1004" s="283">
        <f>BK1004</f>
        <v>0</v>
      </c>
      <c r="O1004" s="284"/>
      <c r="P1004" s="284"/>
      <c r="Q1004" s="284"/>
      <c r="R1004" s="212"/>
      <c r="T1004" s="213"/>
      <c r="U1004" s="209"/>
      <c r="V1004" s="209"/>
      <c r="W1004" s="214">
        <f>SUM(W1005:W1014)</f>
        <v>0</v>
      </c>
      <c r="X1004" s="209"/>
      <c r="Y1004" s="214">
        <f>SUM(Y1005:Y1014)</f>
        <v>0.035366000000000002</v>
      </c>
      <c r="Z1004" s="209"/>
      <c r="AA1004" s="215">
        <f>SUM(AA1005:AA1014)</f>
        <v>0</v>
      </c>
      <c r="AR1004" s="216" t="s">
        <v>126</v>
      </c>
      <c r="AT1004" s="217" t="s">
        <v>76</v>
      </c>
      <c r="AU1004" s="217" t="s">
        <v>85</v>
      </c>
      <c r="AY1004" s="216" t="s">
        <v>272</v>
      </c>
      <c r="BK1004" s="218">
        <f>SUM(BK1005:BK1014)</f>
        <v>0</v>
      </c>
    </row>
    <row r="1005" s="1" customFormat="1" ht="63.75" customHeight="1">
      <c r="B1005" s="48"/>
      <c r="C1005" s="223" t="s">
        <v>862</v>
      </c>
      <c r="D1005" s="223" t="s">
        <v>273</v>
      </c>
      <c r="E1005" s="224" t="s">
        <v>863</v>
      </c>
      <c r="F1005" s="225" t="s">
        <v>864</v>
      </c>
      <c r="G1005" s="225"/>
      <c r="H1005" s="225"/>
      <c r="I1005" s="225"/>
      <c r="J1005" s="226" t="s">
        <v>334</v>
      </c>
      <c r="K1005" s="227">
        <v>5.7999999999999998</v>
      </c>
      <c r="L1005" s="228">
        <v>0</v>
      </c>
      <c r="M1005" s="229"/>
      <c r="N1005" s="230">
        <f>ROUND(L1005*K1005,2)</f>
        <v>0</v>
      </c>
      <c r="O1005" s="230"/>
      <c r="P1005" s="230"/>
      <c r="Q1005" s="230"/>
      <c r="R1005" s="50"/>
      <c r="T1005" s="231" t="s">
        <v>22</v>
      </c>
      <c r="U1005" s="58" t="s">
        <v>42</v>
      </c>
      <c r="V1005" s="49"/>
      <c r="W1005" s="232">
        <f>V1005*K1005</f>
        <v>0</v>
      </c>
      <c r="X1005" s="232">
        <v>0.0060099999999999997</v>
      </c>
      <c r="Y1005" s="232">
        <f>X1005*K1005</f>
        <v>0.034858</v>
      </c>
      <c r="Z1005" s="232">
        <v>0</v>
      </c>
      <c r="AA1005" s="233">
        <f>Z1005*K1005</f>
        <v>0</v>
      </c>
      <c r="AR1005" s="24" t="s">
        <v>369</v>
      </c>
      <c r="AT1005" s="24" t="s">
        <v>273</v>
      </c>
      <c r="AU1005" s="24" t="s">
        <v>126</v>
      </c>
      <c r="AY1005" s="24" t="s">
        <v>272</v>
      </c>
      <c r="BE1005" s="144">
        <f>IF(U1005="základní",N1005,0)</f>
        <v>0</v>
      </c>
      <c r="BF1005" s="144">
        <f>IF(U1005="snížená",N1005,0)</f>
        <v>0</v>
      </c>
      <c r="BG1005" s="144">
        <f>IF(U1005="zákl. přenesená",N1005,0)</f>
        <v>0</v>
      </c>
      <c r="BH1005" s="144">
        <f>IF(U1005="sníž. přenesená",N1005,0)</f>
        <v>0</v>
      </c>
      <c r="BI1005" s="144">
        <f>IF(U1005="nulová",N1005,0)</f>
        <v>0</v>
      </c>
      <c r="BJ1005" s="24" t="s">
        <v>85</v>
      </c>
      <c r="BK1005" s="144">
        <f>ROUND(L1005*K1005,2)</f>
        <v>0</v>
      </c>
      <c r="BL1005" s="24" t="s">
        <v>369</v>
      </c>
      <c r="BM1005" s="24" t="s">
        <v>865</v>
      </c>
    </row>
    <row r="1006" s="10" customFormat="1" ht="16.5" customHeight="1">
      <c r="B1006" s="234"/>
      <c r="C1006" s="235"/>
      <c r="D1006" s="235"/>
      <c r="E1006" s="236" t="s">
        <v>22</v>
      </c>
      <c r="F1006" s="237" t="s">
        <v>866</v>
      </c>
      <c r="G1006" s="238"/>
      <c r="H1006" s="238"/>
      <c r="I1006" s="238"/>
      <c r="J1006" s="235"/>
      <c r="K1006" s="236" t="s">
        <v>22</v>
      </c>
      <c r="L1006" s="235"/>
      <c r="M1006" s="235"/>
      <c r="N1006" s="235"/>
      <c r="O1006" s="235"/>
      <c r="P1006" s="235"/>
      <c r="Q1006" s="235"/>
      <c r="R1006" s="239"/>
      <c r="T1006" s="240"/>
      <c r="U1006" s="235"/>
      <c r="V1006" s="235"/>
      <c r="W1006" s="235"/>
      <c r="X1006" s="235"/>
      <c r="Y1006" s="235"/>
      <c r="Z1006" s="235"/>
      <c r="AA1006" s="241"/>
      <c r="AT1006" s="242" t="s">
        <v>280</v>
      </c>
      <c r="AU1006" s="242" t="s">
        <v>126</v>
      </c>
      <c r="AV1006" s="10" t="s">
        <v>85</v>
      </c>
      <c r="AW1006" s="10" t="s">
        <v>35</v>
      </c>
      <c r="AX1006" s="10" t="s">
        <v>77</v>
      </c>
      <c r="AY1006" s="242" t="s">
        <v>272</v>
      </c>
    </row>
    <row r="1007" s="11" customFormat="1" ht="16.5" customHeight="1">
      <c r="B1007" s="243"/>
      <c r="C1007" s="244"/>
      <c r="D1007" s="244"/>
      <c r="E1007" s="245" t="s">
        <v>22</v>
      </c>
      <c r="F1007" s="246" t="s">
        <v>22</v>
      </c>
      <c r="G1007" s="244"/>
      <c r="H1007" s="244"/>
      <c r="I1007" s="244"/>
      <c r="J1007" s="244"/>
      <c r="K1007" s="247">
        <v>0</v>
      </c>
      <c r="L1007" s="244"/>
      <c r="M1007" s="244"/>
      <c r="N1007" s="244"/>
      <c r="O1007" s="244"/>
      <c r="P1007" s="244"/>
      <c r="Q1007" s="244"/>
      <c r="R1007" s="248"/>
      <c r="T1007" s="249"/>
      <c r="U1007" s="244"/>
      <c r="V1007" s="244"/>
      <c r="W1007" s="244"/>
      <c r="X1007" s="244"/>
      <c r="Y1007" s="244"/>
      <c r="Z1007" s="244"/>
      <c r="AA1007" s="250"/>
      <c r="AT1007" s="251" t="s">
        <v>280</v>
      </c>
      <c r="AU1007" s="251" t="s">
        <v>126</v>
      </c>
      <c r="AV1007" s="11" t="s">
        <v>126</v>
      </c>
      <c r="AW1007" s="11" t="s">
        <v>6</v>
      </c>
      <c r="AX1007" s="11" t="s">
        <v>77</v>
      </c>
      <c r="AY1007" s="251" t="s">
        <v>272</v>
      </c>
    </row>
    <row r="1008" s="10" customFormat="1" ht="16.5" customHeight="1">
      <c r="B1008" s="234"/>
      <c r="C1008" s="235"/>
      <c r="D1008" s="235"/>
      <c r="E1008" s="236" t="s">
        <v>22</v>
      </c>
      <c r="F1008" s="252" t="s">
        <v>281</v>
      </c>
      <c r="G1008" s="235"/>
      <c r="H1008" s="235"/>
      <c r="I1008" s="235"/>
      <c r="J1008" s="235"/>
      <c r="K1008" s="236" t="s">
        <v>22</v>
      </c>
      <c r="L1008" s="235"/>
      <c r="M1008" s="235"/>
      <c r="N1008" s="235"/>
      <c r="O1008" s="235"/>
      <c r="P1008" s="235"/>
      <c r="Q1008" s="235"/>
      <c r="R1008" s="239"/>
      <c r="T1008" s="240"/>
      <c r="U1008" s="235"/>
      <c r="V1008" s="235"/>
      <c r="W1008" s="235"/>
      <c r="X1008" s="235"/>
      <c r="Y1008" s="235"/>
      <c r="Z1008" s="235"/>
      <c r="AA1008" s="241"/>
      <c r="AT1008" s="242" t="s">
        <v>280</v>
      </c>
      <c r="AU1008" s="242" t="s">
        <v>126</v>
      </c>
      <c r="AV1008" s="10" t="s">
        <v>85</v>
      </c>
      <c r="AW1008" s="10" t="s">
        <v>35</v>
      </c>
      <c r="AX1008" s="10" t="s">
        <v>77</v>
      </c>
      <c r="AY1008" s="242" t="s">
        <v>272</v>
      </c>
    </row>
    <row r="1009" s="10" customFormat="1" ht="16.5" customHeight="1">
      <c r="B1009" s="234"/>
      <c r="C1009" s="235"/>
      <c r="D1009" s="235"/>
      <c r="E1009" s="236" t="s">
        <v>22</v>
      </c>
      <c r="F1009" s="252" t="s">
        <v>832</v>
      </c>
      <c r="G1009" s="235"/>
      <c r="H1009" s="235"/>
      <c r="I1009" s="235"/>
      <c r="J1009" s="235"/>
      <c r="K1009" s="236" t="s">
        <v>22</v>
      </c>
      <c r="L1009" s="235"/>
      <c r="M1009" s="235"/>
      <c r="N1009" s="235"/>
      <c r="O1009" s="235"/>
      <c r="P1009" s="235"/>
      <c r="Q1009" s="235"/>
      <c r="R1009" s="239"/>
      <c r="T1009" s="240"/>
      <c r="U1009" s="235"/>
      <c r="V1009" s="235"/>
      <c r="W1009" s="235"/>
      <c r="X1009" s="235"/>
      <c r="Y1009" s="235"/>
      <c r="Z1009" s="235"/>
      <c r="AA1009" s="241"/>
      <c r="AT1009" s="242" t="s">
        <v>280</v>
      </c>
      <c r="AU1009" s="242" t="s">
        <v>126</v>
      </c>
      <c r="AV1009" s="10" t="s">
        <v>85</v>
      </c>
      <c r="AW1009" s="10" t="s">
        <v>35</v>
      </c>
      <c r="AX1009" s="10" t="s">
        <v>77</v>
      </c>
      <c r="AY1009" s="242" t="s">
        <v>272</v>
      </c>
    </row>
    <row r="1010" s="11" customFormat="1" ht="16.5" customHeight="1">
      <c r="B1010" s="243"/>
      <c r="C1010" s="244"/>
      <c r="D1010" s="244"/>
      <c r="E1010" s="245" t="s">
        <v>22</v>
      </c>
      <c r="F1010" s="246" t="s">
        <v>833</v>
      </c>
      <c r="G1010" s="244"/>
      <c r="H1010" s="244"/>
      <c r="I1010" s="244"/>
      <c r="J1010" s="244"/>
      <c r="K1010" s="247">
        <v>5.7999999999999998</v>
      </c>
      <c r="L1010" s="244"/>
      <c r="M1010" s="244"/>
      <c r="N1010" s="244"/>
      <c r="O1010" s="244"/>
      <c r="P1010" s="244"/>
      <c r="Q1010" s="244"/>
      <c r="R1010" s="248"/>
      <c r="T1010" s="249"/>
      <c r="U1010" s="244"/>
      <c r="V1010" s="244"/>
      <c r="W1010" s="244"/>
      <c r="X1010" s="244"/>
      <c r="Y1010" s="244"/>
      <c r="Z1010" s="244"/>
      <c r="AA1010" s="250"/>
      <c r="AT1010" s="251" t="s">
        <v>280</v>
      </c>
      <c r="AU1010" s="251" t="s">
        <v>126</v>
      </c>
      <c r="AV1010" s="11" t="s">
        <v>126</v>
      </c>
      <c r="AW1010" s="11" t="s">
        <v>35</v>
      </c>
      <c r="AX1010" s="11" t="s">
        <v>77</v>
      </c>
      <c r="AY1010" s="251" t="s">
        <v>272</v>
      </c>
    </row>
    <row r="1011" s="12" customFormat="1" ht="16.5" customHeight="1">
      <c r="B1011" s="253"/>
      <c r="C1011" s="254"/>
      <c r="D1011" s="254"/>
      <c r="E1011" s="255" t="s">
        <v>22</v>
      </c>
      <c r="F1011" s="256" t="s">
        <v>284</v>
      </c>
      <c r="G1011" s="254"/>
      <c r="H1011" s="254"/>
      <c r="I1011" s="254"/>
      <c r="J1011" s="254"/>
      <c r="K1011" s="257">
        <v>5.7999999999999998</v>
      </c>
      <c r="L1011" s="254"/>
      <c r="M1011" s="254"/>
      <c r="N1011" s="254"/>
      <c r="O1011" s="254"/>
      <c r="P1011" s="254"/>
      <c r="Q1011" s="254"/>
      <c r="R1011" s="258"/>
      <c r="T1011" s="259"/>
      <c r="U1011" s="254"/>
      <c r="V1011" s="254"/>
      <c r="W1011" s="254"/>
      <c r="X1011" s="254"/>
      <c r="Y1011" s="254"/>
      <c r="Z1011" s="254"/>
      <c r="AA1011" s="260"/>
      <c r="AT1011" s="261" t="s">
        <v>280</v>
      </c>
      <c r="AU1011" s="261" t="s">
        <v>126</v>
      </c>
      <c r="AV1011" s="12" t="s">
        <v>277</v>
      </c>
      <c r="AW1011" s="12" t="s">
        <v>35</v>
      </c>
      <c r="AX1011" s="12" t="s">
        <v>77</v>
      </c>
      <c r="AY1011" s="261" t="s">
        <v>272</v>
      </c>
    </row>
    <row r="1012" s="13" customFormat="1" ht="16.5" customHeight="1">
      <c r="B1012" s="262"/>
      <c r="C1012" s="263"/>
      <c r="D1012" s="263"/>
      <c r="E1012" s="264" t="s">
        <v>22</v>
      </c>
      <c r="F1012" s="265" t="s">
        <v>285</v>
      </c>
      <c r="G1012" s="263"/>
      <c r="H1012" s="263"/>
      <c r="I1012" s="263"/>
      <c r="J1012" s="263"/>
      <c r="K1012" s="266">
        <v>5.7999999999999998</v>
      </c>
      <c r="L1012" s="263"/>
      <c r="M1012" s="263"/>
      <c r="N1012" s="263"/>
      <c r="O1012" s="263"/>
      <c r="P1012" s="263"/>
      <c r="Q1012" s="263"/>
      <c r="R1012" s="267"/>
      <c r="T1012" s="268"/>
      <c r="U1012" s="263"/>
      <c r="V1012" s="263"/>
      <c r="W1012" s="263"/>
      <c r="X1012" s="263"/>
      <c r="Y1012" s="263"/>
      <c r="Z1012" s="263"/>
      <c r="AA1012" s="269"/>
      <c r="AT1012" s="270" t="s">
        <v>280</v>
      </c>
      <c r="AU1012" s="270" t="s">
        <v>126</v>
      </c>
      <c r="AV1012" s="13" t="s">
        <v>276</v>
      </c>
      <c r="AW1012" s="13" t="s">
        <v>35</v>
      </c>
      <c r="AX1012" s="13" t="s">
        <v>85</v>
      </c>
      <c r="AY1012" s="270" t="s">
        <v>272</v>
      </c>
    </row>
    <row r="1013" s="1" customFormat="1" ht="38.25" customHeight="1">
      <c r="B1013" s="48"/>
      <c r="C1013" s="223" t="s">
        <v>867</v>
      </c>
      <c r="D1013" s="223" t="s">
        <v>273</v>
      </c>
      <c r="E1013" s="224" t="s">
        <v>868</v>
      </c>
      <c r="F1013" s="225" t="s">
        <v>869</v>
      </c>
      <c r="G1013" s="225"/>
      <c r="H1013" s="225"/>
      <c r="I1013" s="225"/>
      <c r="J1013" s="226" t="s">
        <v>546</v>
      </c>
      <c r="K1013" s="227">
        <v>0.40000000000000002</v>
      </c>
      <c r="L1013" s="228">
        <v>0</v>
      </c>
      <c r="M1013" s="229"/>
      <c r="N1013" s="230">
        <f>ROUND(L1013*K1013,2)</f>
        <v>0</v>
      </c>
      <c r="O1013" s="230"/>
      <c r="P1013" s="230"/>
      <c r="Q1013" s="230"/>
      <c r="R1013" s="50"/>
      <c r="T1013" s="231" t="s">
        <v>22</v>
      </c>
      <c r="U1013" s="58" t="s">
        <v>42</v>
      </c>
      <c r="V1013" s="49"/>
      <c r="W1013" s="232">
        <f>V1013*K1013</f>
        <v>0</v>
      </c>
      <c r="X1013" s="232">
        <v>0.0012700000000000001</v>
      </c>
      <c r="Y1013" s="232">
        <f>X1013*K1013</f>
        <v>0.0005080000000000001</v>
      </c>
      <c r="Z1013" s="232">
        <v>0</v>
      </c>
      <c r="AA1013" s="233">
        <f>Z1013*K1013</f>
        <v>0</v>
      </c>
      <c r="AR1013" s="24" t="s">
        <v>369</v>
      </c>
      <c r="AT1013" s="24" t="s">
        <v>273</v>
      </c>
      <c r="AU1013" s="24" t="s">
        <v>126</v>
      </c>
      <c r="AY1013" s="24" t="s">
        <v>272</v>
      </c>
      <c r="BE1013" s="144">
        <f>IF(U1013="základní",N1013,0)</f>
        <v>0</v>
      </c>
      <c r="BF1013" s="144">
        <f>IF(U1013="snížená",N1013,0)</f>
        <v>0</v>
      </c>
      <c r="BG1013" s="144">
        <f>IF(U1013="zákl. přenesená",N1013,0)</f>
        <v>0</v>
      </c>
      <c r="BH1013" s="144">
        <f>IF(U1013="sníž. přenesená",N1013,0)</f>
        <v>0</v>
      </c>
      <c r="BI1013" s="144">
        <f>IF(U1013="nulová",N1013,0)</f>
        <v>0</v>
      </c>
      <c r="BJ1013" s="24" t="s">
        <v>85</v>
      </c>
      <c r="BK1013" s="144">
        <f>ROUND(L1013*K1013,2)</f>
        <v>0</v>
      </c>
      <c r="BL1013" s="24" t="s">
        <v>369</v>
      </c>
      <c r="BM1013" s="24" t="s">
        <v>870</v>
      </c>
    </row>
    <row r="1014" s="1" customFormat="1" ht="51" customHeight="1">
      <c r="B1014" s="48"/>
      <c r="C1014" s="223" t="s">
        <v>871</v>
      </c>
      <c r="D1014" s="223" t="s">
        <v>273</v>
      </c>
      <c r="E1014" s="224" t="s">
        <v>872</v>
      </c>
      <c r="F1014" s="225" t="s">
        <v>873</v>
      </c>
      <c r="G1014" s="225"/>
      <c r="H1014" s="225"/>
      <c r="I1014" s="225"/>
      <c r="J1014" s="226" t="s">
        <v>321</v>
      </c>
      <c r="K1014" s="227">
        <v>0.035000000000000003</v>
      </c>
      <c r="L1014" s="228">
        <v>0</v>
      </c>
      <c r="M1014" s="229"/>
      <c r="N1014" s="230">
        <f>ROUND(L1014*K1014,2)</f>
        <v>0</v>
      </c>
      <c r="O1014" s="230"/>
      <c r="P1014" s="230"/>
      <c r="Q1014" s="230"/>
      <c r="R1014" s="50"/>
      <c r="T1014" s="231" t="s">
        <v>22</v>
      </c>
      <c r="U1014" s="58" t="s">
        <v>42</v>
      </c>
      <c r="V1014" s="49"/>
      <c r="W1014" s="232">
        <f>V1014*K1014</f>
        <v>0</v>
      </c>
      <c r="X1014" s="232">
        <v>0</v>
      </c>
      <c r="Y1014" s="232">
        <f>X1014*K1014</f>
        <v>0</v>
      </c>
      <c r="Z1014" s="232">
        <v>0</v>
      </c>
      <c r="AA1014" s="233">
        <f>Z1014*K1014</f>
        <v>0</v>
      </c>
      <c r="AR1014" s="24" t="s">
        <v>369</v>
      </c>
      <c r="AT1014" s="24" t="s">
        <v>273</v>
      </c>
      <c r="AU1014" s="24" t="s">
        <v>126</v>
      </c>
      <c r="AY1014" s="24" t="s">
        <v>272</v>
      </c>
      <c r="BE1014" s="144">
        <f>IF(U1014="základní",N1014,0)</f>
        <v>0</v>
      </c>
      <c r="BF1014" s="144">
        <f>IF(U1014="snížená",N1014,0)</f>
        <v>0</v>
      </c>
      <c r="BG1014" s="144">
        <f>IF(U1014="zákl. přenesená",N1014,0)</f>
        <v>0</v>
      </c>
      <c r="BH1014" s="144">
        <f>IF(U1014="sníž. přenesená",N1014,0)</f>
        <v>0</v>
      </c>
      <c r="BI1014" s="144">
        <f>IF(U1014="nulová",N1014,0)</f>
        <v>0</v>
      </c>
      <c r="BJ1014" s="24" t="s">
        <v>85</v>
      </c>
      <c r="BK1014" s="144">
        <f>ROUND(L1014*K1014,2)</f>
        <v>0</v>
      </c>
      <c r="BL1014" s="24" t="s">
        <v>369</v>
      </c>
      <c r="BM1014" s="24" t="s">
        <v>874</v>
      </c>
    </row>
    <row r="1015" s="9" customFormat="1" ht="29.88" customHeight="1">
      <c r="B1015" s="208"/>
      <c r="C1015" s="209"/>
      <c r="D1015" s="219" t="s">
        <v>243</v>
      </c>
      <c r="E1015" s="219"/>
      <c r="F1015" s="219"/>
      <c r="G1015" s="219"/>
      <c r="H1015" s="219"/>
      <c r="I1015" s="219"/>
      <c r="J1015" s="219"/>
      <c r="K1015" s="219"/>
      <c r="L1015" s="219"/>
      <c r="M1015" s="219"/>
      <c r="N1015" s="283">
        <f>BK1015</f>
        <v>0</v>
      </c>
      <c r="O1015" s="284"/>
      <c r="P1015" s="284"/>
      <c r="Q1015" s="284"/>
      <c r="R1015" s="212"/>
      <c r="T1015" s="213"/>
      <c r="U1015" s="209"/>
      <c r="V1015" s="209"/>
      <c r="W1015" s="214">
        <f>SUM(W1016:W1032)</f>
        <v>0</v>
      </c>
      <c r="X1015" s="209"/>
      <c r="Y1015" s="214">
        <f>SUM(Y1016:Y1032)</f>
        <v>0.0014674</v>
      </c>
      <c r="Z1015" s="209"/>
      <c r="AA1015" s="215">
        <f>SUM(AA1016:AA1032)</f>
        <v>0</v>
      </c>
      <c r="AR1015" s="216" t="s">
        <v>126</v>
      </c>
      <c r="AT1015" s="217" t="s">
        <v>76</v>
      </c>
      <c r="AU1015" s="217" t="s">
        <v>85</v>
      </c>
      <c r="AY1015" s="216" t="s">
        <v>272</v>
      </c>
      <c r="BK1015" s="218">
        <f>SUM(BK1016:BK1032)</f>
        <v>0</v>
      </c>
    </row>
    <row r="1016" s="1" customFormat="1" ht="25.5" customHeight="1">
      <c r="B1016" s="48"/>
      <c r="C1016" s="223" t="s">
        <v>875</v>
      </c>
      <c r="D1016" s="223" t="s">
        <v>273</v>
      </c>
      <c r="E1016" s="224" t="s">
        <v>876</v>
      </c>
      <c r="F1016" s="225" t="s">
        <v>877</v>
      </c>
      <c r="G1016" s="225"/>
      <c r="H1016" s="225"/>
      <c r="I1016" s="225"/>
      <c r="J1016" s="226" t="s">
        <v>334</v>
      </c>
      <c r="K1016" s="227">
        <v>11.6</v>
      </c>
      <c r="L1016" s="228">
        <v>0</v>
      </c>
      <c r="M1016" s="229"/>
      <c r="N1016" s="230">
        <f>ROUND(L1016*K1016,2)</f>
        <v>0</v>
      </c>
      <c r="O1016" s="230"/>
      <c r="P1016" s="230"/>
      <c r="Q1016" s="230"/>
      <c r="R1016" s="50"/>
      <c r="T1016" s="231" t="s">
        <v>22</v>
      </c>
      <c r="U1016" s="58" t="s">
        <v>42</v>
      </c>
      <c r="V1016" s="49"/>
      <c r="W1016" s="232">
        <f>V1016*K1016</f>
        <v>0</v>
      </c>
      <c r="X1016" s="232">
        <v>0</v>
      </c>
      <c r="Y1016" s="232">
        <f>X1016*K1016</f>
        <v>0</v>
      </c>
      <c r="Z1016" s="232">
        <v>0</v>
      </c>
      <c r="AA1016" s="233">
        <f>Z1016*K1016</f>
        <v>0</v>
      </c>
      <c r="AR1016" s="24" t="s">
        <v>369</v>
      </c>
      <c r="AT1016" s="24" t="s">
        <v>273</v>
      </c>
      <c r="AU1016" s="24" t="s">
        <v>126</v>
      </c>
      <c r="AY1016" s="24" t="s">
        <v>272</v>
      </c>
      <c r="BE1016" s="144">
        <f>IF(U1016="základní",N1016,0)</f>
        <v>0</v>
      </c>
      <c r="BF1016" s="144">
        <f>IF(U1016="snížená",N1016,0)</f>
        <v>0</v>
      </c>
      <c r="BG1016" s="144">
        <f>IF(U1016="zákl. přenesená",N1016,0)</f>
        <v>0</v>
      </c>
      <c r="BH1016" s="144">
        <f>IF(U1016="sníž. přenesená",N1016,0)</f>
        <v>0</v>
      </c>
      <c r="BI1016" s="144">
        <f>IF(U1016="nulová",N1016,0)</f>
        <v>0</v>
      </c>
      <c r="BJ1016" s="24" t="s">
        <v>85</v>
      </c>
      <c r="BK1016" s="144">
        <f>ROUND(L1016*K1016,2)</f>
        <v>0</v>
      </c>
      <c r="BL1016" s="24" t="s">
        <v>369</v>
      </c>
      <c r="BM1016" s="24" t="s">
        <v>878</v>
      </c>
    </row>
    <row r="1017" s="10" customFormat="1" ht="16.5" customHeight="1">
      <c r="B1017" s="234"/>
      <c r="C1017" s="235"/>
      <c r="D1017" s="235"/>
      <c r="E1017" s="236" t="s">
        <v>22</v>
      </c>
      <c r="F1017" s="237" t="s">
        <v>866</v>
      </c>
      <c r="G1017" s="238"/>
      <c r="H1017" s="238"/>
      <c r="I1017" s="238"/>
      <c r="J1017" s="235"/>
      <c r="K1017" s="236" t="s">
        <v>22</v>
      </c>
      <c r="L1017" s="235"/>
      <c r="M1017" s="235"/>
      <c r="N1017" s="235"/>
      <c r="O1017" s="235"/>
      <c r="P1017" s="235"/>
      <c r="Q1017" s="235"/>
      <c r="R1017" s="239"/>
      <c r="T1017" s="240"/>
      <c r="U1017" s="235"/>
      <c r="V1017" s="235"/>
      <c r="W1017" s="235"/>
      <c r="X1017" s="235"/>
      <c r="Y1017" s="235"/>
      <c r="Z1017" s="235"/>
      <c r="AA1017" s="241"/>
      <c r="AT1017" s="242" t="s">
        <v>280</v>
      </c>
      <c r="AU1017" s="242" t="s">
        <v>126</v>
      </c>
      <c r="AV1017" s="10" t="s">
        <v>85</v>
      </c>
      <c r="AW1017" s="10" t="s">
        <v>35</v>
      </c>
      <c r="AX1017" s="10" t="s">
        <v>77</v>
      </c>
      <c r="AY1017" s="242" t="s">
        <v>272</v>
      </c>
    </row>
    <row r="1018" s="11" customFormat="1" ht="16.5" customHeight="1">
      <c r="B1018" s="243"/>
      <c r="C1018" s="244"/>
      <c r="D1018" s="244"/>
      <c r="E1018" s="245" t="s">
        <v>22</v>
      </c>
      <c r="F1018" s="246" t="s">
        <v>22</v>
      </c>
      <c r="G1018" s="244"/>
      <c r="H1018" s="244"/>
      <c r="I1018" s="244"/>
      <c r="J1018" s="244"/>
      <c r="K1018" s="247">
        <v>0</v>
      </c>
      <c r="L1018" s="244"/>
      <c r="M1018" s="244"/>
      <c r="N1018" s="244"/>
      <c r="O1018" s="244"/>
      <c r="P1018" s="244"/>
      <c r="Q1018" s="244"/>
      <c r="R1018" s="248"/>
      <c r="T1018" s="249"/>
      <c r="U1018" s="244"/>
      <c r="V1018" s="244"/>
      <c r="W1018" s="244"/>
      <c r="X1018" s="244"/>
      <c r="Y1018" s="244"/>
      <c r="Z1018" s="244"/>
      <c r="AA1018" s="250"/>
      <c r="AT1018" s="251" t="s">
        <v>280</v>
      </c>
      <c r="AU1018" s="251" t="s">
        <v>126</v>
      </c>
      <c r="AV1018" s="11" t="s">
        <v>126</v>
      </c>
      <c r="AW1018" s="11" t="s">
        <v>6</v>
      </c>
      <c r="AX1018" s="11" t="s">
        <v>77</v>
      </c>
      <c r="AY1018" s="251" t="s">
        <v>272</v>
      </c>
    </row>
    <row r="1019" s="10" customFormat="1" ht="16.5" customHeight="1">
      <c r="B1019" s="234"/>
      <c r="C1019" s="235"/>
      <c r="D1019" s="235"/>
      <c r="E1019" s="236" t="s">
        <v>22</v>
      </c>
      <c r="F1019" s="252" t="s">
        <v>281</v>
      </c>
      <c r="G1019" s="235"/>
      <c r="H1019" s="235"/>
      <c r="I1019" s="235"/>
      <c r="J1019" s="235"/>
      <c r="K1019" s="236" t="s">
        <v>22</v>
      </c>
      <c r="L1019" s="235"/>
      <c r="M1019" s="235"/>
      <c r="N1019" s="235"/>
      <c r="O1019" s="235"/>
      <c r="P1019" s="235"/>
      <c r="Q1019" s="235"/>
      <c r="R1019" s="239"/>
      <c r="T1019" s="240"/>
      <c r="U1019" s="235"/>
      <c r="V1019" s="235"/>
      <c r="W1019" s="235"/>
      <c r="X1019" s="235"/>
      <c r="Y1019" s="235"/>
      <c r="Z1019" s="235"/>
      <c r="AA1019" s="241"/>
      <c r="AT1019" s="242" t="s">
        <v>280</v>
      </c>
      <c r="AU1019" s="242" t="s">
        <v>126</v>
      </c>
      <c r="AV1019" s="10" t="s">
        <v>85</v>
      </c>
      <c r="AW1019" s="10" t="s">
        <v>35</v>
      </c>
      <c r="AX1019" s="10" t="s">
        <v>77</v>
      </c>
      <c r="AY1019" s="242" t="s">
        <v>272</v>
      </c>
    </row>
    <row r="1020" s="10" customFormat="1" ht="16.5" customHeight="1">
      <c r="B1020" s="234"/>
      <c r="C1020" s="235"/>
      <c r="D1020" s="235"/>
      <c r="E1020" s="236" t="s">
        <v>22</v>
      </c>
      <c r="F1020" s="252" t="s">
        <v>788</v>
      </c>
      <c r="G1020" s="235"/>
      <c r="H1020" s="235"/>
      <c r="I1020" s="235"/>
      <c r="J1020" s="235"/>
      <c r="K1020" s="236" t="s">
        <v>22</v>
      </c>
      <c r="L1020" s="235"/>
      <c r="M1020" s="235"/>
      <c r="N1020" s="235"/>
      <c r="O1020" s="235"/>
      <c r="P1020" s="235"/>
      <c r="Q1020" s="235"/>
      <c r="R1020" s="239"/>
      <c r="T1020" s="240"/>
      <c r="U1020" s="235"/>
      <c r="V1020" s="235"/>
      <c r="W1020" s="235"/>
      <c r="X1020" s="235"/>
      <c r="Y1020" s="235"/>
      <c r="Z1020" s="235"/>
      <c r="AA1020" s="241"/>
      <c r="AT1020" s="242" t="s">
        <v>280</v>
      </c>
      <c r="AU1020" s="242" t="s">
        <v>126</v>
      </c>
      <c r="AV1020" s="10" t="s">
        <v>85</v>
      </c>
      <c r="AW1020" s="10" t="s">
        <v>35</v>
      </c>
      <c r="AX1020" s="10" t="s">
        <v>77</v>
      </c>
      <c r="AY1020" s="242" t="s">
        <v>272</v>
      </c>
    </row>
    <row r="1021" s="11" customFormat="1" ht="16.5" customHeight="1">
      <c r="B1021" s="243"/>
      <c r="C1021" s="244"/>
      <c r="D1021" s="244"/>
      <c r="E1021" s="245" t="s">
        <v>22</v>
      </c>
      <c r="F1021" s="246" t="s">
        <v>879</v>
      </c>
      <c r="G1021" s="244"/>
      <c r="H1021" s="244"/>
      <c r="I1021" s="244"/>
      <c r="J1021" s="244"/>
      <c r="K1021" s="247">
        <v>11.6</v>
      </c>
      <c r="L1021" s="244"/>
      <c r="M1021" s="244"/>
      <c r="N1021" s="244"/>
      <c r="O1021" s="244"/>
      <c r="P1021" s="244"/>
      <c r="Q1021" s="244"/>
      <c r="R1021" s="248"/>
      <c r="T1021" s="249"/>
      <c r="U1021" s="244"/>
      <c r="V1021" s="244"/>
      <c r="W1021" s="244"/>
      <c r="X1021" s="244"/>
      <c r="Y1021" s="244"/>
      <c r="Z1021" s="244"/>
      <c r="AA1021" s="250"/>
      <c r="AT1021" s="251" t="s">
        <v>280</v>
      </c>
      <c r="AU1021" s="251" t="s">
        <v>126</v>
      </c>
      <c r="AV1021" s="11" t="s">
        <v>126</v>
      </c>
      <c r="AW1021" s="11" t="s">
        <v>35</v>
      </c>
      <c r="AX1021" s="11" t="s">
        <v>77</v>
      </c>
      <c r="AY1021" s="251" t="s">
        <v>272</v>
      </c>
    </row>
    <row r="1022" s="12" customFormat="1" ht="16.5" customHeight="1">
      <c r="B1022" s="253"/>
      <c r="C1022" s="254"/>
      <c r="D1022" s="254"/>
      <c r="E1022" s="255" t="s">
        <v>22</v>
      </c>
      <c r="F1022" s="256" t="s">
        <v>284</v>
      </c>
      <c r="G1022" s="254"/>
      <c r="H1022" s="254"/>
      <c r="I1022" s="254"/>
      <c r="J1022" s="254"/>
      <c r="K1022" s="257">
        <v>11.6</v>
      </c>
      <c r="L1022" s="254"/>
      <c r="M1022" s="254"/>
      <c r="N1022" s="254"/>
      <c r="O1022" s="254"/>
      <c r="P1022" s="254"/>
      <c r="Q1022" s="254"/>
      <c r="R1022" s="258"/>
      <c r="T1022" s="259"/>
      <c r="U1022" s="254"/>
      <c r="V1022" s="254"/>
      <c r="W1022" s="254"/>
      <c r="X1022" s="254"/>
      <c r="Y1022" s="254"/>
      <c r="Z1022" s="254"/>
      <c r="AA1022" s="260"/>
      <c r="AT1022" s="261" t="s">
        <v>280</v>
      </c>
      <c r="AU1022" s="261" t="s">
        <v>126</v>
      </c>
      <c r="AV1022" s="12" t="s">
        <v>277</v>
      </c>
      <c r="AW1022" s="12" t="s">
        <v>35</v>
      </c>
      <c r="AX1022" s="12" t="s">
        <v>77</v>
      </c>
      <c r="AY1022" s="261" t="s">
        <v>272</v>
      </c>
    </row>
    <row r="1023" s="13" customFormat="1" ht="16.5" customHeight="1">
      <c r="B1023" s="262"/>
      <c r="C1023" s="263"/>
      <c r="D1023" s="263"/>
      <c r="E1023" s="264" t="s">
        <v>196</v>
      </c>
      <c r="F1023" s="265" t="s">
        <v>285</v>
      </c>
      <c r="G1023" s="263"/>
      <c r="H1023" s="263"/>
      <c r="I1023" s="263"/>
      <c r="J1023" s="263"/>
      <c r="K1023" s="266">
        <v>11.6</v>
      </c>
      <c r="L1023" s="263"/>
      <c r="M1023" s="263"/>
      <c r="N1023" s="263"/>
      <c r="O1023" s="263"/>
      <c r="P1023" s="263"/>
      <c r="Q1023" s="263"/>
      <c r="R1023" s="267"/>
      <c r="T1023" s="268"/>
      <c r="U1023" s="263"/>
      <c r="V1023" s="263"/>
      <c r="W1023" s="263"/>
      <c r="X1023" s="263"/>
      <c r="Y1023" s="263"/>
      <c r="Z1023" s="263"/>
      <c r="AA1023" s="269"/>
      <c r="AT1023" s="270" t="s">
        <v>280</v>
      </c>
      <c r="AU1023" s="270" t="s">
        <v>126</v>
      </c>
      <c r="AV1023" s="13" t="s">
        <v>276</v>
      </c>
      <c r="AW1023" s="13" t="s">
        <v>35</v>
      </c>
      <c r="AX1023" s="13" t="s">
        <v>85</v>
      </c>
      <c r="AY1023" s="270" t="s">
        <v>272</v>
      </c>
    </row>
    <row r="1024" s="1" customFormat="1" ht="16.5" customHeight="1">
      <c r="B1024" s="48"/>
      <c r="C1024" s="271" t="s">
        <v>880</v>
      </c>
      <c r="D1024" s="271" t="s">
        <v>349</v>
      </c>
      <c r="E1024" s="272" t="s">
        <v>881</v>
      </c>
      <c r="F1024" s="273" t="s">
        <v>882</v>
      </c>
      <c r="G1024" s="273"/>
      <c r="H1024" s="273"/>
      <c r="I1024" s="273"/>
      <c r="J1024" s="274" t="s">
        <v>334</v>
      </c>
      <c r="K1024" s="275">
        <v>13.34</v>
      </c>
      <c r="L1024" s="276">
        <v>0</v>
      </c>
      <c r="M1024" s="277"/>
      <c r="N1024" s="278">
        <f>ROUND(L1024*K1024,2)</f>
        <v>0</v>
      </c>
      <c r="O1024" s="230"/>
      <c r="P1024" s="230"/>
      <c r="Q1024" s="230"/>
      <c r="R1024" s="50"/>
      <c r="T1024" s="231" t="s">
        <v>22</v>
      </c>
      <c r="U1024" s="58" t="s">
        <v>42</v>
      </c>
      <c r="V1024" s="49"/>
      <c r="W1024" s="232">
        <f>V1024*K1024</f>
        <v>0</v>
      </c>
      <c r="X1024" s="232">
        <v>0.00011</v>
      </c>
      <c r="Y1024" s="232">
        <f>X1024*K1024</f>
        <v>0.0014674</v>
      </c>
      <c r="Z1024" s="232">
        <v>0</v>
      </c>
      <c r="AA1024" s="233">
        <f>Z1024*K1024</f>
        <v>0</v>
      </c>
      <c r="AR1024" s="24" t="s">
        <v>469</v>
      </c>
      <c r="AT1024" s="24" t="s">
        <v>349</v>
      </c>
      <c r="AU1024" s="24" t="s">
        <v>126</v>
      </c>
      <c r="AY1024" s="24" t="s">
        <v>272</v>
      </c>
      <c r="BE1024" s="144">
        <f>IF(U1024="základní",N1024,0)</f>
        <v>0</v>
      </c>
      <c r="BF1024" s="144">
        <f>IF(U1024="snížená",N1024,0)</f>
        <v>0</v>
      </c>
      <c r="BG1024" s="144">
        <f>IF(U1024="zákl. přenesená",N1024,0)</f>
        <v>0</v>
      </c>
      <c r="BH1024" s="144">
        <f>IF(U1024="sníž. přenesená",N1024,0)</f>
        <v>0</v>
      </c>
      <c r="BI1024" s="144">
        <f>IF(U1024="nulová",N1024,0)</f>
        <v>0</v>
      </c>
      <c r="BJ1024" s="24" t="s">
        <v>85</v>
      </c>
      <c r="BK1024" s="144">
        <f>ROUND(L1024*K1024,2)</f>
        <v>0</v>
      </c>
      <c r="BL1024" s="24" t="s">
        <v>369</v>
      </c>
      <c r="BM1024" s="24" t="s">
        <v>883</v>
      </c>
    </row>
    <row r="1025" s="10" customFormat="1" ht="16.5" customHeight="1">
      <c r="B1025" s="234"/>
      <c r="C1025" s="235"/>
      <c r="D1025" s="235"/>
      <c r="E1025" s="236" t="s">
        <v>22</v>
      </c>
      <c r="F1025" s="237" t="s">
        <v>884</v>
      </c>
      <c r="G1025" s="238"/>
      <c r="H1025" s="238"/>
      <c r="I1025" s="238"/>
      <c r="J1025" s="235"/>
      <c r="K1025" s="236" t="s">
        <v>22</v>
      </c>
      <c r="L1025" s="235"/>
      <c r="M1025" s="235"/>
      <c r="N1025" s="235"/>
      <c r="O1025" s="235"/>
      <c r="P1025" s="235"/>
      <c r="Q1025" s="235"/>
      <c r="R1025" s="239"/>
      <c r="T1025" s="240"/>
      <c r="U1025" s="235"/>
      <c r="V1025" s="235"/>
      <c r="W1025" s="235"/>
      <c r="X1025" s="235"/>
      <c r="Y1025" s="235"/>
      <c r="Z1025" s="235"/>
      <c r="AA1025" s="241"/>
      <c r="AT1025" s="242" t="s">
        <v>280</v>
      </c>
      <c r="AU1025" s="242" t="s">
        <v>126</v>
      </c>
      <c r="AV1025" s="10" t="s">
        <v>85</v>
      </c>
      <c r="AW1025" s="10" t="s">
        <v>35</v>
      </c>
      <c r="AX1025" s="10" t="s">
        <v>77</v>
      </c>
      <c r="AY1025" s="242" t="s">
        <v>272</v>
      </c>
    </row>
    <row r="1026" s="10" customFormat="1" ht="16.5" customHeight="1">
      <c r="B1026" s="234"/>
      <c r="C1026" s="235"/>
      <c r="D1026" s="235"/>
      <c r="E1026" s="236" t="s">
        <v>22</v>
      </c>
      <c r="F1026" s="252" t="s">
        <v>806</v>
      </c>
      <c r="G1026" s="235"/>
      <c r="H1026" s="235"/>
      <c r="I1026" s="235"/>
      <c r="J1026" s="235"/>
      <c r="K1026" s="236" t="s">
        <v>22</v>
      </c>
      <c r="L1026" s="235"/>
      <c r="M1026" s="235"/>
      <c r="N1026" s="235"/>
      <c r="O1026" s="235"/>
      <c r="P1026" s="235"/>
      <c r="Q1026" s="235"/>
      <c r="R1026" s="239"/>
      <c r="T1026" s="240"/>
      <c r="U1026" s="235"/>
      <c r="V1026" s="235"/>
      <c r="W1026" s="235"/>
      <c r="X1026" s="235"/>
      <c r="Y1026" s="235"/>
      <c r="Z1026" s="235"/>
      <c r="AA1026" s="241"/>
      <c r="AT1026" s="242" t="s">
        <v>280</v>
      </c>
      <c r="AU1026" s="242" t="s">
        <v>126</v>
      </c>
      <c r="AV1026" s="10" t="s">
        <v>85</v>
      </c>
      <c r="AW1026" s="10" t="s">
        <v>35</v>
      </c>
      <c r="AX1026" s="10" t="s">
        <v>77</v>
      </c>
      <c r="AY1026" s="242" t="s">
        <v>272</v>
      </c>
    </row>
    <row r="1027" s="11" customFormat="1" ht="16.5" customHeight="1">
      <c r="B1027" s="243"/>
      <c r="C1027" s="244"/>
      <c r="D1027" s="244"/>
      <c r="E1027" s="245" t="s">
        <v>22</v>
      </c>
      <c r="F1027" s="246" t="s">
        <v>22</v>
      </c>
      <c r="G1027" s="244"/>
      <c r="H1027" s="244"/>
      <c r="I1027" s="244"/>
      <c r="J1027" s="244"/>
      <c r="K1027" s="247">
        <v>0</v>
      </c>
      <c r="L1027" s="244"/>
      <c r="M1027" s="244"/>
      <c r="N1027" s="244"/>
      <c r="O1027" s="244"/>
      <c r="P1027" s="244"/>
      <c r="Q1027" s="244"/>
      <c r="R1027" s="248"/>
      <c r="T1027" s="249"/>
      <c r="U1027" s="244"/>
      <c r="V1027" s="244"/>
      <c r="W1027" s="244"/>
      <c r="X1027" s="244"/>
      <c r="Y1027" s="244"/>
      <c r="Z1027" s="244"/>
      <c r="AA1027" s="250"/>
      <c r="AT1027" s="251" t="s">
        <v>280</v>
      </c>
      <c r="AU1027" s="251" t="s">
        <v>126</v>
      </c>
      <c r="AV1027" s="11" t="s">
        <v>126</v>
      </c>
      <c r="AW1027" s="11" t="s">
        <v>6</v>
      </c>
      <c r="AX1027" s="11" t="s">
        <v>77</v>
      </c>
      <c r="AY1027" s="251" t="s">
        <v>272</v>
      </c>
    </row>
    <row r="1028" s="10" customFormat="1" ht="16.5" customHeight="1">
      <c r="B1028" s="234"/>
      <c r="C1028" s="235"/>
      <c r="D1028" s="235"/>
      <c r="E1028" s="236" t="s">
        <v>22</v>
      </c>
      <c r="F1028" s="252" t="s">
        <v>866</v>
      </c>
      <c r="G1028" s="235"/>
      <c r="H1028" s="235"/>
      <c r="I1028" s="235"/>
      <c r="J1028" s="235"/>
      <c r="K1028" s="236" t="s">
        <v>22</v>
      </c>
      <c r="L1028" s="235"/>
      <c r="M1028" s="235"/>
      <c r="N1028" s="235"/>
      <c r="O1028" s="235"/>
      <c r="P1028" s="235"/>
      <c r="Q1028" s="235"/>
      <c r="R1028" s="239"/>
      <c r="T1028" s="240"/>
      <c r="U1028" s="235"/>
      <c r="V1028" s="235"/>
      <c r="W1028" s="235"/>
      <c r="X1028" s="235"/>
      <c r="Y1028" s="235"/>
      <c r="Z1028" s="235"/>
      <c r="AA1028" s="241"/>
      <c r="AT1028" s="242" t="s">
        <v>280</v>
      </c>
      <c r="AU1028" s="242" t="s">
        <v>126</v>
      </c>
      <c r="AV1028" s="10" t="s">
        <v>85</v>
      </c>
      <c r="AW1028" s="10" t="s">
        <v>35</v>
      </c>
      <c r="AX1028" s="10" t="s">
        <v>77</v>
      </c>
      <c r="AY1028" s="242" t="s">
        <v>272</v>
      </c>
    </row>
    <row r="1029" s="11" customFormat="1" ht="16.5" customHeight="1">
      <c r="B1029" s="243"/>
      <c r="C1029" s="244"/>
      <c r="D1029" s="244"/>
      <c r="E1029" s="245" t="s">
        <v>22</v>
      </c>
      <c r="F1029" s="246" t="s">
        <v>885</v>
      </c>
      <c r="G1029" s="244"/>
      <c r="H1029" s="244"/>
      <c r="I1029" s="244"/>
      <c r="J1029" s="244"/>
      <c r="K1029" s="247">
        <v>13.34</v>
      </c>
      <c r="L1029" s="244"/>
      <c r="M1029" s="244"/>
      <c r="N1029" s="244"/>
      <c r="O1029" s="244"/>
      <c r="P1029" s="244"/>
      <c r="Q1029" s="244"/>
      <c r="R1029" s="248"/>
      <c r="T1029" s="249"/>
      <c r="U1029" s="244"/>
      <c r="V1029" s="244"/>
      <c r="W1029" s="244"/>
      <c r="X1029" s="244"/>
      <c r="Y1029" s="244"/>
      <c r="Z1029" s="244"/>
      <c r="AA1029" s="250"/>
      <c r="AT1029" s="251" t="s">
        <v>280</v>
      </c>
      <c r="AU1029" s="251" t="s">
        <v>126</v>
      </c>
      <c r="AV1029" s="11" t="s">
        <v>126</v>
      </c>
      <c r="AW1029" s="11" t="s">
        <v>35</v>
      </c>
      <c r="AX1029" s="11" t="s">
        <v>77</v>
      </c>
      <c r="AY1029" s="251" t="s">
        <v>272</v>
      </c>
    </row>
    <row r="1030" s="12" customFormat="1" ht="16.5" customHeight="1">
      <c r="B1030" s="253"/>
      <c r="C1030" s="254"/>
      <c r="D1030" s="254"/>
      <c r="E1030" s="255" t="s">
        <v>22</v>
      </c>
      <c r="F1030" s="256" t="s">
        <v>284</v>
      </c>
      <c r="G1030" s="254"/>
      <c r="H1030" s="254"/>
      <c r="I1030" s="254"/>
      <c r="J1030" s="254"/>
      <c r="K1030" s="257">
        <v>13.34</v>
      </c>
      <c r="L1030" s="254"/>
      <c r="M1030" s="254"/>
      <c r="N1030" s="254"/>
      <c r="O1030" s="254"/>
      <c r="P1030" s="254"/>
      <c r="Q1030" s="254"/>
      <c r="R1030" s="258"/>
      <c r="T1030" s="259"/>
      <c r="U1030" s="254"/>
      <c r="V1030" s="254"/>
      <c r="W1030" s="254"/>
      <c r="X1030" s="254"/>
      <c r="Y1030" s="254"/>
      <c r="Z1030" s="254"/>
      <c r="AA1030" s="260"/>
      <c r="AT1030" s="261" t="s">
        <v>280</v>
      </c>
      <c r="AU1030" s="261" t="s">
        <v>126</v>
      </c>
      <c r="AV1030" s="12" t="s">
        <v>277</v>
      </c>
      <c r="AW1030" s="12" t="s">
        <v>35</v>
      </c>
      <c r="AX1030" s="12" t="s">
        <v>77</v>
      </c>
      <c r="AY1030" s="261" t="s">
        <v>272</v>
      </c>
    </row>
    <row r="1031" s="13" customFormat="1" ht="16.5" customHeight="1">
      <c r="B1031" s="262"/>
      <c r="C1031" s="263"/>
      <c r="D1031" s="263"/>
      <c r="E1031" s="264" t="s">
        <v>22</v>
      </c>
      <c r="F1031" s="265" t="s">
        <v>285</v>
      </c>
      <c r="G1031" s="263"/>
      <c r="H1031" s="263"/>
      <c r="I1031" s="263"/>
      <c r="J1031" s="263"/>
      <c r="K1031" s="266">
        <v>13.34</v>
      </c>
      <c r="L1031" s="263"/>
      <c r="M1031" s="263"/>
      <c r="N1031" s="263"/>
      <c r="O1031" s="263"/>
      <c r="P1031" s="263"/>
      <c r="Q1031" s="263"/>
      <c r="R1031" s="267"/>
      <c r="T1031" s="268"/>
      <c r="U1031" s="263"/>
      <c r="V1031" s="263"/>
      <c r="W1031" s="263"/>
      <c r="X1031" s="263"/>
      <c r="Y1031" s="263"/>
      <c r="Z1031" s="263"/>
      <c r="AA1031" s="269"/>
      <c r="AT1031" s="270" t="s">
        <v>280</v>
      </c>
      <c r="AU1031" s="270" t="s">
        <v>126</v>
      </c>
      <c r="AV1031" s="13" t="s">
        <v>276</v>
      </c>
      <c r="AW1031" s="13" t="s">
        <v>35</v>
      </c>
      <c r="AX1031" s="13" t="s">
        <v>85</v>
      </c>
      <c r="AY1031" s="270" t="s">
        <v>272</v>
      </c>
    </row>
    <row r="1032" s="1" customFormat="1" ht="51" customHeight="1">
      <c r="B1032" s="48"/>
      <c r="C1032" s="223" t="s">
        <v>886</v>
      </c>
      <c r="D1032" s="223" t="s">
        <v>273</v>
      </c>
      <c r="E1032" s="224" t="s">
        <v>887</v>
      </c>
      <c r="F1032" s="225" t="s">
        <v>888</v>
      </c>
      <c r="G1032" s="225"/>
      <c r="H1032" s="225"/>
      <c r="I1032" s="225"/>
      <c r="J1032" s="226" t="s">
        <v>321</v>
      </c>
      <c r="K1032" s="227">
        <v>0.001</v>
      </c>
      <c r="L1032" s="228">
        <v>0</v>
      </c>
      <c r="M1032" s="229"/>
      <c r="N1032" s="230">
        <f>ROUND(L1032*K1032,2)</f>
        <v>0</v>
      </c>
      <c r="O1032" s="230"/>
      <c r="P1032" s="230"/>
      <c r="Q1032" s="230"/>
      <c r="R1032" s="50"/>
      <c r="T1032" s="231" t="s">
        <v>22</v>
      </c>
      <c r="U1032" s="58" t="s">
        <v>42</v>
      </c>
      <c r="V1032" s="49"/>
      <c r="W1032" s="232">
        <f>V1032*K1032</f>
        <v>0</v>
      </c>
      <c r="X1032" s="232">
        <v>0</v>
      </c>
      <c r="Y1032" s="232">
        <f>X1032*K1032</f>
        <v>0</v>
      </c>
      <c r="Z1032" s="232">
        <v>0</v>
      </c>
      <c r="AA1032" s="233">
        <f>Z1032*K1032</f>
        <v>0</v>
      </c>
      <c r="AR1032" s="24" t="s">
        <v>369</v>
      </c>
      <c r="AT1032" s="24" t="s">
        <v>273</v>
      </c>
      <c r="AU1032" s="24" t="s">
        <v>126</v>
      </c>
      <c r="AY1032" s="24" t="s">
        <v>272</v>
      </c>
      <c r="BE1032" s="144">
        <f>IF(U1032="základní",N1032,0)</f>
        <v>0</v>
      </c>
      <c r="BF1032" s="144">
        <f>IF(U1032="snížená",N1032,0)</f>
        <v>0</v>
      </c>
      <c r="BG1032" s="144">
        <f>IF(U1032="zákl. přenesená",N1032,0)</f>
        <v>0</v>
      </c>
      <c r="BH1032" s="144">
        <f>IF(U1032="sníž. přenesená",N1032,0)</f>
        <v>0</v>
      </c>
      <c r="BI1032" s="144">
        <f>IF(U1032="nulová",N1032,0)</f>
        <v>0</v>
      </c>
      <c r="BJ1032" s="24" t="s">
        <v>85</v>
      </c>
      <c r="BK1032" s="144">
        <f>ROUND(L1032*K1032,2)</f>
        <v>0</v>
      </c>
      <c r="BL1032" s="24" t="s">
        <v>369</v>
      </c>
      <c r="BM1032" s="24" t="s">
        <v>889</v>
      </c>
    </row>
    <row r="1033" s="9" customFormat="1" ht="29.88" customHeight="1">
      <c r="B1033" s="208"/>
      <c r="C1033" s="209"/>
      <c r="D1033" s="219" t="s">
        <v>244</v>
      </c>
      <c r="E1033" s="219"/>
      <c r="F1033" s="219"/>
      <c r="G1033" s="219"/>
      <c r="H1033" s="219"/>
      <c r="I1033" s="219"/>
      <c r="J1033" s="219"/>
      <c r="K1033" s="219"/>
      <c r="L1033" s="219"/>
      <c r="M1033" s="219"/>
      <c r="N1033" s="283">
        <f>BK1033</f>
        <v>0</v>
      </c>
      <c r="O1033" s="284"/>
      <c r="P1033" s="284"/>
      <c r="Q1033" s="284"/>
      <c r="R1033" s="212"/>
      <c r="T1033" s="213"/>
      <c r="U1033" s="209"/>
      <c r="V1033" s="209"/>
      <c r="W1033" s="214">
        <f>W1034</f>
        <v>0</v>
      </c>
      <c r="X1033" s="209"/>
      <c r="Y1033" s="214">
        <f>Y1034</f>
        <v>0</v>
      </c>
      <c r="Z1033" s="209"/>
      <c r="AA1033" s="215">
        <f>AA1034</f>
        <v>0</v>
      </c>
      <c r="AR1033" s="216" t="s">
        <v>126</v>
      </c>
      <c r="AT1033" s="217" t="s">
        <v>76</v>
      </c>
      <c r="AU1033" s="217" t="s">
        <v>85</v>
      </c>
      <c r="AY1033" s="216" t="s">
        <v>272</v>
      </c>
      <c r="BK1033" s="218">
        <f>BK1034</f>
        <v>0</v>
      </c>
    </row>
    <row r="1034" s="1" customFormat="1" ht="51" customHeight="1">
      <c r="B1034" s="48"/>
      <c r="C1034" s="223" t="s">
        <v>890</v>
      </c>
      <c r="D1034" s="223" t="s">
        <v>273</v>
      </c>
      <c r="E1034" s="224" t="s">
        <v>891</v>
      </c>
      <c r="F1034" s="225" t="s">
        <v>892</v>
      </c>
      <c r="G1034" s="225"/>
      <c r="H1034" s="225"/>
      <c r="I1034" s="225"/>
      <c r="J1034" s="226" t="s">
        <v>411</v>
      </c>
      <c r="K1034" s="227">
        <v>1</v>
      </c>
      <c r="L1034" s="228">
        <v>0</v>
      </c>
      <c r="M1034" s="229"/>
      <c r="N1034" s="230">
        <f>ROUND(L1034*K1034,2)</f>
        <v>0</v>
      </c>
      <c r="O1034" s="230"/>
      <c r="P1034" s="230"/>
      <c r="Q1034" s="230"/>
      <c r="R1034" s="50"/>
      <c r="T1034" s="231" t="s">
        <v>22</v>
      </c>
      <c r="U1034" s="58" t="s">
        <v>42</v>
      </c>
      <c r="V1034" s="49"/>
      <c r="W1034" s="232">
        <f>V1034*K1034</f>
        <v>0</v>
      </c>
      <c r="X1034" s="232">
        <v>0</v>
      </c>
      <c r="Y1034" s="232">
        <f>X1034*K1034</f>
        <v>0</v>
      </c>
      <c r="Z1034" s="232">
        <v>0</v>
      </c>
      <c r="AA1034" s="233">
        <f>Z1034*K1034</f>
        <v>0</v>
      </c>
      <c r="AR1034" s="24" t="s">
        <v>369</v>
      </c>
      <c r="AT1034" s="24" t="s">
        <v>273</v>
      </c>
      <c r="AU1034" s="24" t="s">
        <v>126</v>
      </c>
      <c r="AY1034" s="24" t="s">
        <v>272</v>
      </c>
      <c r="BE1034" s="144">
        <f>IF(U1034="základní",N1034,0)</f>
        <v>0</v>
      </c>
      <c r="BF1034" s="144">
        <f>IF(U1034="snížená",N1034,0)</f>
        <v>0</v>
      </c>
      <c r="BG1034" s="144">
        <f>IF(U1034="zákl. přenesená",N1034,0)</f>
        <v>0</v>
      </c>
      <c r="BH1034" s="144">
        <f>IF(U1034="sníž. přenesená",N1034,0)</f>
        <v>0</v>
      </c>
      <c r="BI1034" s="144">
        <f>IF(U1034="nulová",N1034,0)</f>
        <v>0</v>
      </c>
      <c r="BJ1034" s="24" t="s">
        <v>85</v>
      </c>
      <c r="BK1034" s="144">
        <f>ROUND(L1034*K1034,2)</f>
        <v>0</v>
      </c>
      <c r="BL1034" s="24" t="s">
        <v>369</v>
      </c>
      <c r="BM1034" s="24" t="s">
        <v>893</v>
      </c>
    </row>
    <row r="1035" s="9" customFormat="1" ht="29.88" customHeight="1">
      <c r="B1035" s="208"/>
      <c r="C1035" s="209"/>
      <c r="D1035" s="219" t="s">
        <v>245</v>
      </c>
      <c r="E1035" s="219"/>
      <c r="F1035" s="219"/>
      <c r="G1035" s="219"/>
      <c r="H1035" s="219"/>
      <c r="I1035" s="219"/>
      <c r="J1035" s="219"/>
      <c r="K1035" s="219"/>
      <c r="L1035" s="219"/>
      <c r="M1035" s="219"/>
      <c r="N1035" s="283">
        <f>BK1035</f>
        <v>0</v>
      </c>
      <c r="O1035" s="284"/>
      <c r="P1035" s="284"/>
      <c r="Q1035" s="284"/>
      <c r="R1035" s="212"/>
      <c r="T1035" s="213"/>
      <c r="U1035" s="209"/>
      <c r="V1035" s="209"/>
      <c r="W1035" s="214">
        <f>SUM(W1036:W1073)</f>
        <v>0</v>
      </c>
      <c r="X1035" s="209"/>
      <c r="Y1035" s="214">
        <f>SUM(Y1036:Y1073)</f>
        <v>5.5959267500000003</v>
      </c>
      <c r="Z1035" s="209"/>
      <c r="AA1035" s="215">
        <f>SUM(AA1036:AA1073)</f>
        <v>0</v>
      </c>
      <c r="AR1035" s="216" t="s">
        <v>126</v>
      </c>
      <c r="AT1035" s="217" t="s">
        <v>76</v>
      </c>
      <c r="AU1035" s="217" t="s">
        <v>85</v>
      </c>
      <c r="AY1035" s="216" t="s">
        <v>272</v>
      </c>
      <c r="BK1035" s="218">
        <f>SUM(BK1036:BK1073)</f>
        <v>0</v>
      </c>
    </row>
    <row r="1036" s="1" customFormat="1" ht="63.75" customHeight="1">
      <c r="B1036" s="48"/>
      <c r="C1036" s="223" t="s">
        <v>894</v>
      </c>
      <c r="D1036" s="223" t="s">
        <v>895</v>
      </c>
      <c r="E1036" s="224" t="s">
        <v>896</v>
      </c>
      <c r="F1036" s="225" t="s">
        <v>897</v>
      </c>
      <c r="G1036" s="225"/>
      <c r="H1036" s="225"/>
      <c r="I1036" s="225"/>
      <c r="J1036" s="226" t="s">
        <v>546</v>
      </c>
      <c r="K1036" s="227">
        <v>2</v>
      </c>
      <c r="L1036" s="228">
        <v>0</v>
      </c>
      <c r="M1036" s="229"/>
      <c r="N1036" s="230">
        <f>ROUND(L1036*K1036,2)</f>
        <v>0</v>
      </c>
      <c r="O1036" s="230"/>
      <c r="P1036" s="230"/>
      <c r="Q1036" s="230"/>
      <c r="R1036" s="50"/>
      <c r="T1036" s="231" t="s">
        <v>22</v>
      </c>
      <c r="U1036" s="58" t="s">
        <v>42</v>
      </c>
      <c r="V1036" s="49"/>
      <c r="W1036" s="232">
        <f>V1036*K1036</f>
        <v>0</v>
      </c>
      <c r="X1036" s="232">
        <v>0.024760000000000001</v>
      </c>
      <c r="Y1036" s="232">
        <f>X1036*K1036</f>
        <v>0.049520000000000002</v>
      </c>
      <c r="Z1036" s="232">
        <v>0</v>
      </c>
      <c r="AA1036" s="233">
        <f>Z1036*K1036</f>
        <v>0</v>
      </c>
      <c r="AR1036" s="24" t="s">
        <v>369</v>
      </c>
      <c r="AT1036" s="24" t="s">
        <v>273</v>
      </c>
      <c r="AU1036" s="24" t="s">
        <v>126</v>
      </c>
      <c r="AY1036" s="24" t="s">
        <v>272</v>
      </c>
      <c r="BE1036" s="144">
        <f>IF(U1036="základní",N1036,0)</f>
        <v>0</v>
      </c>
      <c r="BF1036" s="144">
        <f>IF(U1036="snížená",N1036,0)</f>
        <v>0</v>
      </c>
      <c r="BG1036" s="144">
        <f>IF(U1036="zákl. přenesená",N1036,0)</f>
        <v>0</v>
      </c>
      <c r="BH1036" s="144">
        <f>IF(U1036="sníž. přenesená",N1036,0)</f>
        <v>0</v>
      </c>
      <c r="BI1036" s="144">
        <f>IF(U1036="nulová",N1036,0)</f>
        <v>0</v>
      </c>
      <c r="BJ1036" s="24" t="s">
        <v>85</v>
      </c>
      <c r="BK1036" s="144">
        <f>ROUND(L1036*K1036,2)</f>
        <v>0</v>
      </c>
      <c r="BL1036" s="24" t="s">
        <v>369</v>
      </c>
      <c r="BM1036" s="24" t="s">
        <v>898</v>
      </c>
    </row>
    <row r="1037" s="1" customFormat="1" ht="25.5" customHeight="1">
      <c r="B1037" s="48"/>
      <c r="C1037" s="223" t="s">
        <v>899</v>
      </c>
      <c r="D1037" s="223" t="s">
        <v>273</v>
      </c>
      <c r="E1037" s="224" t="s">
        <v>900</v>
      </c>
      <c r="F1037" s="225" t="s">
        <v>901</v>
      </c>
      <c r="G1037" s="225"/>
      <c r="H1037" s="225"/>
      <c r="I1037" s="225"/>
      <c r="J1037" s="226" t="s">
        <v>352</v>
      </c>
      <c r="K1037" s="227">
        <v>5.2350000000000003</v>
      </c>
      <c r="L1037" s="228">
        <v>0</v>
      </c>
      <c r="M1037" s="229"/>
      <c r="N1037" s="230">
        <f>ROUND(L1037*K1037,2)</f>
        <v>0</v>
      </c>
      <c r="O1037" s="230"/>
      <c r="P1037" s="230"/>
      <c r="Q1037" s="230"/>
      <c r="R1037" s="50"/>
      <c r="T1037" s="231" t="s">
        <v>22</v>
      </c>
      <c r="U1037" s="58" t="s">
        <v>42</v>
      </c>
      <c r="V1037" s="49"/>
      <c r="W1037" s="232">
        <f>V1037*K1037</f>
        <v>0</v>
      </c>
      <c r="X1037" s="232">
        <v>5.0000000000000002E-05</v>
      </c>
      <c r="Y1037" s="232">
        <f>X1037*K1037</f>
        <v>0.00026175000000000005</v>
      </c>
      <c r="Z1037" s="232">
        <v>0</v>
      </c>
      <c r="AA1037" s="233">
        <f>Z1037*K1037</f>
        <v>0</v>
      </c>
      <c r="AR1037" s="24" t="s">
        <v>369</v>
      </c>
      <c r="AT1037" s="24" t="s">
        <v>273</v>
      </c>
      <c r="AU1037" s="24" t="s">
        <v>126</v>
      </c>
      <c r="AY1037" s="24" t="s">
        <v>272</v>
      </c>
      <c r="BE1037" s="144">
        <f>IF(U1037="základní",N1037,0)</f>
        <v>0</v>
      </c>
      <c r="BF1037" s="144">
        <f>IF(U1037="snížená",N1037,0)</f>
        <v>0</v>
      </c>
      <c r="BG1037" s="144">
        <f>IF(U1037="zákl. přenesená",N1037,0)</f>
        <v>0</v>
      </c>
      <c r="BH1037" s="144">
        <f>IF(U1037="sníž. přenesená",N1037,0)</f>
        <v>0</v>
      </c>
      <c r="BI1037" s="144">
        <f>IF(U1037="nulová",N1037,0)</f>
        <v>0</v>
      </c>
      <c r="BJ1037" s="24" t="s">
        <v>85</v>
      </c>
      <c r="BK1037" s="144">
        <f>ROUND(L1037*K1037,2)</f>
        <v>0</v>
      </c>
      <c r="BL1037" s="24" t="s">
        <v>369</v>
      </c>
      <c r="BM1037" s="24" t="s">
        <v>902</v>
      </c>
    </row>
    <row r="1038" s="10" customFormat="1" ht="16.5" customHeight="1">
      <c r="B1038" s="234"/>
      <c r="C1038" s="235"/>
      <c r="D1038" s="235"/>
      <c r="E1038" s="236" t="s">
        <v>22</v>
      </c>
      <c r="F1038" s="237" t="s">
        <v>903</v>
      </c>
      <c r="G1038" s="238"/>
      <c r="H1038" s="238"/>
      <c r="I1038" s="238"/>
      <c r="J1038" s="235"/>
      <c r="K1038" s="236" t="s">
        <v>22</v>
      </c>
      <c r="L1038" s="235"/>
      <c r="M1038" s="235"/>
      <c r="N1038" s="235"/>
      <c r="O1038" s="235"/>
      <c r="P1038" s="235"/>
      <c r="Q1038" s="235"/>
      <c r="R1038" s="239"/>
      <c r="T1038" s="240"/>
      <c r="U1038" s="235"/>
      <c r="V1038" s="235"/>
      <c r="W1038" s="235"/>
      <c r="X1038" s="235"/>
      <c r="Y1038" s="235"/>
      <c r="Z1038" s="235"/>
      <c r="AA1038" s="241"/>
      <c r="AT1038" s="242" t="s">
        <v>280</v>
      </c>
      <c r="AU1038" s="242" t="s">
        <v>126</v>
      </c>
      <c r="AV1038" s="10" t="s">
        <v>85</v>
      </c>
      <c r="AW1038" s="10" t="s">
        <v>35</v>
      </c>
      <c r="AX1038" s="10" t="s">
        <v>77</v>
      </c>
      <c r="AY1038" s="242" t="s">
        <v>272</v>
      </c>
    </row>
    <row r="1039" s="10" customFormat="1" ht="16.5" customHeight="1">
      <c r="B1039" s="234"/>
      <c r="C1039" s="235"/>
      <c r="D1039" s="235"/>
      <c r="E1039" s="236" t="s">
        <v>22</v>
      </c>
      <c r="F1039" s="252" t="s">
        <v>904</v>
      </c>
      <c r="G1039" s="235"/>
      <c r="H1039" s="235"/>
      <c r="I1039" s="235"/>
      <c r="J1039" s="235"/>
      <c r="K1039" s="236" t="s">
        <v>22</v>
      </c>
      <c r="L1039" s="235"/>
      <c r="M1039" s="235"/>
      <c r="N1039" s="235"/>
      <c r="O1039" s="235"/>
      <c r="P1039" s="235"/>
      <c r="Q1039" s="235"/>
      <c r="R1039" s="239"/>
      <c r="T1039" s="240"/>
      <c r="U1039" s="235"/>
      <c r="V1039" s="235"/>
      <c r="W1039" s="235"/>
      <c r="X1039" s="235"/>
      <c r="Y1039" s="235"/>
      <c r="Z1039" s="235"/>
      <c r="AA1039" s="241"/>
      <c r="AT1039" s="242" t="s">
        <v>280</v>
      </c>
      <c r="AU1039" s="242" t="s">
        <v>126</v>
      </c>
      <c r="AV1039" s="10" t="s">
        <v>85</v>
      </c>
      <c r="AW1039" s="10" t="s">
        <v>35</v>
      </c>
      <c r="AX1039" s="10" t="s">
        <v>77</v>
      </c>
      <c r="AY1039" s="242" t="s">
        <v>272</v>
      </c>
    </row>
    <row r="1040" s="11" customFormat="1" ht="16.5" customHeight="1">
      <c r="B1040" s="243"/>
      <c r="C1040" s="244"/>
      <c r="D1040" s="244"/>
      <c r="E1040" s="245" t="s">
        <v>22</v>
      </c>
      <c r="F1040" s="246" t="s">
        <v>22</v>
      </c>
      <c r="G1040" s="244"/>
      <c r="H1040" s="244"/>
      <c r="I1040" s="244"/>
      <c r="J1040" s="244"/>
      <c r="K1040" s="247">
        <v>0</v>
      </c>
      <c r="L1040" s="244"/>
      <c r="M1040" s="244"/>
      <c r="N1040" s="244"/>
      <c r="O1040" s="244"/>
      <c r="P1040" s="244"/>
      <c r="Q1040" s="244"/>
      <c r="R1040" s="248"/>
      <c r="T1040" s="249"/>
      <c r="U1040" s="244"/>
      <c r="V1040" s="244"/>
      <c r="W1040" s="244"/>
      <c r="X1040" s="244"/>
      <c r="Y1040" s="244"/>
      <c r="Z1040" s="244"/>
      <c r="AA1040" s="250"/>
      <c r="AT1040" s="251" t="s">
        <v>280</v>
      </c>
      <c r="AU1040" s="251" t="s">
        <v>126</v>
      </c>
      <c r="AV1040" s="11" t="s">
        <v>126</v>
      </c>
      <c r="AW1040" s="11" t="s">
        <v>6</v>
      </c>
      <c r="AX1040" s="11" t="s">
        <v>77</v>
      </c>
      <c r="AY1040" s="251" t="s">
        <v>272</v>
      </c>
    </row>
    <row r="1041" s="10" customFormat="1" ht="16.5" customHeight="1">
      <c r="B1041" s="234"/>
      <c r="C1041" s="235"/>
      <c r="D1041" s="235"/>
      <c r="E1041" s="236" t="s">
        <v>22</v>
      </c>
      <c r="F1041" s="252" t="s">
        <v>281</v>
      </c>
      <c r="G1041" s="235"/>
      <c r="H1041" s="235"/>
      <c r="I1041" s="235"/>
      <c r="J1041" s="235"/>
      <c r="K1041" s="236" t="s">
        <v>22</v>
      </c>
      <c r="L1041" s="235"/>
      <c r="M1041" s="235"/>
      <c r="N1041" s="235"/>
      <c r="O1041" s="235"/>
      <c r="P1041" s="235"/>
      <c r="Q1041" s="235"/>
      <c r="R1041" s="239"/>
      <c r="T1041" s="240"/>
      <c r="U1041" s="235"/>
      <c r="V1041" s="235"/>
      <c r="W1041" s="235"/>
      <c r="X1041" s="235"/>
      <c r="Y1041" s="235"/>
      <c r="Z1041" s="235"/>
      <c r="AA1041" s="241"/>
      <c r="AT1041" s="242" t="s">
        <v>280</v>
      </c>
      <c r="AU1041" s="242" t="s">
        <v>126</v>
      </c>
      <c r="AV1041" s="10" t="s">
        <v>85</v>
      </c>
      <c r="AW1041" s="10" t="s">
        <v>35</v>
      </c>
      <c r="AX1041" s="10" t="s">
        <v>77</v>
      </c>
      <c r="AY1041" s="242" t="s">
        <v>272</v>
      </c>
    </row>
    <row r="1042" s="10" customFormat="1" ht="16.5" customHeight="1">
      <c r="B1042" s="234"/>
      <c r="C1042" s="235"/>
      <c r="D1042" s="235"/>
      <c r="E1042" s="236" t="s">
        <v>22</v>
      </c>
      <c r="F1042" s="252" t="s">
        <v>362</v>
      </c>
      <c r="G1042" s="235"/>
      <c r="H1042" s="235"/>
      <c r="I1042" s="235"/>
      <c r="J1042" s="235"/>
      <c r="K1042" s="236" t="s">
        <v>22</v>
      </c>
      <c r="L1042" s="235"/>
      <c r="M1042" s="235"/>
      <c r="N1042" s="235"/>
      <c r="O1042" s="235"/>
      <c r="P1042" s="235"/>
      <c r="Q1042" s="235"/>
      <c r="R1042" s="239"/>
      <c r="T1042" s="240"/>
      <c r="U1042" s="235"/>
      <c r="V1042" s="235"/>
      <c r="W1042" s="235"/>
      <c r="X1042" s="235"/>
      <c r="Y1042" s="235"/>
      <c r="Z1042" s="235"/>
      <c r="AA1042" s="241"/>
      <c r="AT1042" s="242" t="s">
        <v>280</v>
      </c>
      <c r="AU1042" s="242" t="s">
        <v>126</v>
      </c>
      <c r="AV1042" s="10" t="s">
        <v>85</v>
      </c>
      <c r="AW1042" s="10" t="s">
        <v>35</v>
      </c>
      <c r="AX1042" s="10" t="s">
        <v>77</v>
      </c>
      <c r="AY1042" s="242" t="s">
        <v>272</v>
      </c>
    </row>
    <row r="1043" s="11" customFormat="1" ht="16.5" customHeight="1">
      <c r="B1043" s="243"/>
      <c r="C1043" s="244"/>
      <c r="D1043" s="244"/>
      <c r="E1043" s="245" t="s">
        <v>22</v>
      </c>
      <c r="F1043" s="246" t="s">
        <v>905</v>
      </c>
      <c r="G1043" s="244"/>
      <c r="H1043" s="244"/>
      <c r="I1043" s="244"/>
      <c r="J1043" s="244"/>
      <c r="K1043" s="247">
        <v>5.2350000000000003</v>
      </c>
      <c r="L1043" s="244"/>
      <c r="M1043" s="244"/>
      <c r="N1043" s="244"/>
      <c r="O1043" s="244"/>
      <c r="P1043" s="244"/>
      <c r="Q1043" s="244"/>
      <c r="R1043" s="248"/>
      <c r="T1043" s="249"/>
      <c r="U1043" s="244"/>
      <c r="V1043" s="244"/>
      <c r="W1043" s="244"/>
      <c r="X1043" s="244"/>
      <c r="Y1043" s="244"/>
      <c r="Z1043" s="244"/>
      <c r="AA1043" s="250"/>
      <c r="AT1043" s="251" t="s">
        <v>280</v>
      </c>
      <c r="AU1043" s="251" t="s">
        <v>126</v>
      </c>
      <c r="AV1043" s="11" t="s">
        <v>126</v>
      </c>
      <c r="AW1043" s="11" t="s">
        <v>35</v>
      </c>
      <c r="AX1043" s="11" t="s">
        <v>77</v>
      </c>
      <c r="AY1043" s="251" t="s">
        <v>272</v>
      </c>
    </row>
    <row r="1044" s="12" customFormat="1" ht="16.5" customHeight="1">
      <c r="B1044" s="253"/>
      <c r="C1044" s="254"/>
      <c r="D1044" s="254"/>
      <c r="E1044" s="255" t="s">
        <v>22</v>
      </c>
      <c r="F1044" s="256" t="s">
        <v>284</v>
      </c>
      <c r="G1044" s="254"/>
      <c r="H1044" s="254"/>
      <c r="I1044" s="254"/>
      <c r="J1044" s="254"/>
      <c r="K1044" s="257">
        <v>5.2350000000000003</v>
      </c>
      <c r="L1044" s="254"/>
      <c r="M1044" s="254"/>
      <c r="N1044" s="254"/>
      <c r="O1044" s="254"/>
      <c r="P1044" s="254"/>
      <c r="Q1044" s="254"/>
      <c r="R1044" s="258"/>
      <c r="T1044" s="259"/>
      <c r="U1044" s="254"/>
      <c r="V1044" s="254"/>
      <c r="W1044" s="254"/>
      <c r="X1044" s="254"/>
      <c r="Y1044" s="254"/>
      <c r="Z1044" s="254"/>
      <c r="AA1044" s="260"/>
      <c r="AT1044" s="261" t="s">
        <v>280</v>
      </c>
      <c r="AU1044" s="261" t="s">
        <v>126</v>
      </c>
      <c r="AV1044" s="12" t="s">
        <v>277</v>
      </c>
      <c r="AW1044" s="12" t="s">
        <v>35</v>
      </c>
      <c r="AX1044" s="12" t="s">
        <v>77</v>
      </c>
      <c r="AY1044" s="261" t="s">
        <v>272</v>
      </c>
    </row>
    <row r="1045" s="13" customFormat="1" ht="16.5" customHeight="1">
      <c r="B1045" s="262"/>
      <c r="C1045" s="263"/>
      <c r="D1045" s="263"/>
      <c r="E1045" s="264" t="s">
        <v>22</v>
      </c>
      <c r="F1045" s="265" t="s">
        <v>285</v>
      </c>
      <c r="G1045" s="263"/>
      <c r="H1045" s="263"/>
      <c r="I1045" s="263"/>
      <c r="J1045" s="263"/>
      <c r="K1045" s="266">
        <v>5.2350000000000003</v>
      </c>
      <c r="L1045" s="263"/>
      <c r="M1045" s="263"/>
      <c r="N1045" s="263"/>
      <c r="O1045" s="263"/>
      <c r="P1045" s="263"/>
      <c r="Q1045" s="263"/>
      <c r="R1045" s="267"/>
      <c r="T1045" s="268"/>
      <c r="U1045" s="263"/>
      <c r="V1045" s="263"/>
      <c r="W1045" s="263"/>
      <c r="X1045" s="263"/>
      <c r="Y1045" s="263"/>
      <c r="Z1045" s="263"/>
      <c r="AA1045" s="269"/>
      <c r="AT1045" s="270" t="s">
        <v>280</v>
      </c>
      <c r="AU1045" s="270" t="s">
        <v>126</v>
      </c>
      <c r="AV1045" s="13" t="s">
        <v>276</v>
      </c>
      <c r="AW1045" s="13" t="s">
        <v>35</v>
      </c>
      <c r="AX1045" s="13" t="s">
        <v>85</v>
      </c>
      <c r="AY1045" s="270" t="s">
        <v>272</v>
      </c>
    </row>
    <row r="1046" s="1" customFormat="1" ht="25.5" customHeight="1">
      <c r="B1046" s="48"/>
      <c r="C1046" s="271" t="s">
        <v>906</v>
      </c>
      <c r="D1046" s="271" t="s">
        <v>349</v>
      </c>
      <c r="E1046" s="272" t="s">
        <v>907</v>
      </c>
      <c r="F1046" s="273" t="s">
        <v>908</v>
      </c>
      <c r="G1046" s="273"/>
      <c r="H1046" s="273"/>
      <c r="I1046" s="273"/>
      <c r="J1046" s="274" t="s">
        <v>411</v>
      </c>
      <c r="K1046" s="275">
        <v>1</v>
      </c>
      <c r="L1046" s="276">
        <v>0</v>
      </c>
      <c r="M1046" s="277"/>
      <c r="N1046" s="278">
        <f>ROUND(L1046*K1046,2)</f>
        <v>0</v>
      </c>
      <c r="O1046" s="230"/>
      <c r="P1046" s="230"/>
      <c r="Q1046" s="230"/>
      <c r="R1046" s="50"/>
      <c r="T1046" s="231" t="s">
        <v>22</v>
      </c>
      <c r="U1046" s="58" t="s">
        <v>42</v>
      </c>
      <c r="V1046" s="49"/>
      <c r="W1046" s="232">
        <f>V1046*K1046</f>
        <v>0</v>
      </c>
      <c r="X1046" s="232">
        <v>0.016</v>
      </c>
      <c r="Y1046" s="232">
        <f>X1046*K1046</f>
        <v>0.016</v>
      </c>
      <c r="Z1046" s="232">
        <v>0</v>
      </c>
      <c r="AA1046" s="233">
        <f>Z1046*K1046</f>
        <v>0</v>
      </c>
      <c r="AR1046" s="24" t="s">
        <v>469</v>
      </c>
      <c r="AT1046" s="24" t="s">
        <v>349</v>
      </c>
      <c r="AU1046" s="24" t="s">
        <v>126</v>
      </c>
      <c r="AY1046" s="24" t="s">
        <v>272</v>
      </c>
      <c r="BE1046" s="144">
        <f>IF(U1046="základní",N1046,0)</f>
        <v>0</v>
      </c>
      <c r="BF1046" s="144">
        <f>IF(U1046="snížená",N1046,0)</f>
        <v>0</v>
      </c>
      <c r="BG1046" s="144">
        <f>IF(U1046="zákl. přenesená",N1046,0)</f>
        <v>0</v>
      </c>
      <c r="BH1046" s="144">
        <f>IF(U1046="sníž. přenesená",N1046,0)</f>
        <v>0</v>
      </c>
      <c r="BI1046" s="144">
        <f>IF(U1046="nulová",N1046,0)</f>
        <v>0</v>
      </c>
      <c r="BJ1046" s="24" t="s">
        <v>85</v>
      </c>
      <c r="BK1046" s="144">
        <f>ROUND(L1046*K1046,2)</f>
        <v>0</v>
      </c>
      <c r="BL1046" s="24" t="s">
        <v>369</v>
      </c>
      <c r="BM1046" s="24" t="s">
        <v>909</v>
      </c>
    </row>
    <row r="1047" s="1" customFormat="1" ht="38.25" customHeight="1">
      <c r="B1047" s="48"/>
      <c r="C1047" s="223" t="s">
        <v>910</v>
      </c>
      <c r="D1047" s="223" t="s">
        <v>273</v>
      </c>
      <c r="E1047" s="224" t="s">
        <v>911</v>
      </c>
      <c r="F1047" s="225" t="s">
        <v>912</v>
      </c>
      <c r="G1047" s="225"/>
      <c r="H1047" s="225"/>
      <c r="I1047" s="225"/>
      <c r="J1047" s="226" t="s">
        <v>546</v>
      </c>
      <c r="K1047" s="227">
        <v>3.5</v>
      </c>
      <c r="L1047" s="228">
        <v>0</v>
      </c>
      <c r="M1047" s="229"/>
      <c r="N1047" s="230">
        <f>ROUND(L1047*K1047,2)</f>
        <v>0</v>
      </c>
      <c r="O1047" s="230"/>
      <c r="P1047" s="230"/>
      <c r="Q1047" s="230"/>
      <c r="R1047" s="50"/>
      <c r="T1047" s="231" t="s">
        <v>22</v>
      </c>
      <c r="U1047" s="58" t="s">
        <v>42</v>
      </c>
      <c r="V1047" s="49"/>
      <c r="W1047" s="232">
        <f>V1047*K1047</f>
        <v>0</v>
      </c>
      <c r="X1047" s="232">
        <v>5.0000000000000002E-05</v>
      </c>
      <c r="Y1047" s="232">
        <f>X1047*K1047</f>
        <v>0.000175</v>
      </c>
      <c r="Z1047" s="232">
        <v>0</v>
      </c>
      <c r="AA1047" s="233">
        <f>Z1047*K1047</f>
        <v>0</v>
      </c>
      <c r="AR1047" s="24" t="s">
        <v>369</v>
      </c>
      <c r="AT1047" s="24" t="s">
        <v>273</v>
      </c>
      <c r="AU1047" s="24" t="s">
        <v>126</v>
      </c>
      <c r="AY1047" s="24" t="s">
        <v>272</v>
      </c>
      <c r="BE1047" s="144">
        <f>IF(U1047="základní",N1047,0)</f>
        <v>0</v>
      </c>
      <c r="BF1047" s="144">
        <f>IF(U1047="snížená",N1047,0)</f>
        <v>0</v>
      </c>
      <c r="BG1047" s="144">
        <f>IF(U1047="zákl. přenesená",N1047,0)</f>
        <v>0</v>
      </c>
      <c r="BH1047" s="144">
        <f>IF(U1047="sníž. přenesená",N1047,0)</f>
        <v>0</v>
      </c>
      <c r="BI1047" s="144">
        <f>IF(U1047="nulová",N1047,0)</f>
        <v>0</v>
      </c>
      <c r="BJ1047" s="24" t="s">
        <v>85</v>
      </c>
      <c r="BK1047" s="144">
        <f>ROUND(L1047*K1047,2)</f>
        <v>0</v>
      </c>
      <c r="BL1047" s="24" t="s">
        <v>369</v>
      </c>
      <c r="BM1047" s="24" t="s">
        <v>913</v>
      </c>
    </row>
    <row r="1048" s="10" customFormat="1" ht="16.5" customHeight="1">
      <c r="B1048" s="234"/>
      <c r="C1048" s="235"/>
      <c r="D1048" s="235"/>
      <c r="E1048" s="236" t="s">
        <v>22</v>
      </c>
      <c r="F1048" s="237" t="s">
        <v>903</v>
      </c>
      <c r="G1048" s="238"/>
      <c r="H1048" s="238"/>
      <c r="I1048" s="238"/>
      <c r="J1048" s="235"/>
      <c r="K1048" s="236" t="s">
        <v>22</v>
      </c>
      <c r="L1048" s="235"/>
      <c r="M1048" s="235"/>
      <c r="N1048" s="235"/>
      <c r="O1048" s="235"/>
      <c r="P1048" s="235"/>
      <c r="Q1048" s="235"/>
      <c r="R1048" s="239"/>
      <c r="T1048" s="240"/>
      <c r="U1048" s="235"/>
      <c r="V1048" s="235"/>
      <c r="W1048" s="235"/>
      <c r="X1048" s="235"/>
      <c r="Y1048" s="235"/>
      <c r="Z1048" s="235"/>
      <c r="AA1048" s="241"/>
      <c r="AT1048" s="242" t="s">
        <v>280</v>
      </c>
      <c r="AU1048" s="242" t="s">
        <v>126</v>
      </c>
      <c r="AV1048" s="10" t="s">
        <v>85</v>
      </c>
      <c r="AW1048" s="10" t="s">
        <v>35</v>
      </c>
      <c r="AX1048" s="10" t="s">
        <v>77</v>
      </c>
      <c r="AY1048" s="242" t="s">
        <v>272</v>
      </c>
    </row>
    <row r="1049" s="11" customFormat="1" ht="16.5" customHeight="1">
      <c r="B1049" s="243"/>
      <c r="C1049" s="244"/>
      <c r="D1049" s="244"/>
      <c r="E1049" s="245" t="s">
        <v>22</v>
      </c>
      <c r="F1049" s="246" t="s">
        <v>22</v>
      </c>
      <c r="G1049" s="244"/>
      <c r="H1049" s="244"/>
      <c r="I1049" s="244"/>
      <c r="J1049" s="244"/>
      <c r="K1049" s="247">
        <v>0</v>
      </c>
      <c r="L1049" s="244"/>
      <c r="M1049" s="244"/>
      <c r="N1049" s="244"/>
      <c r="O1049" s="244"/>
      <c r="P1049" s="244"/>
      <c r="Q1049" s="244"/>
      <c r="R1049" s="248"/>
      <c r="T1049" s="249"/>
      <c r="U1049" s="244"/>
      <c r="V1049" s="244"/>
      <c r="W1049" s="244"/>
      <c r="X1049" s="244"/>
      <c r="Y1049" s="244"/>
      <c r="Z1049" s="244"/>
      <c r="AA1049" s="250"/>
      <c r="AT1049" s="251" t="s">
        <v>280</v>
      </c>
      <c r="AU1049" s="251" t="s">
        <v>126</v>
      </c>
      <c r="AV1049" s="11" t="s">
        <v>126</v>
      </c>
      <c r="AW1049" s="11" t="s">
        <v>6</v>
      </c>
      <c r="AX1049" s="11" t="s">
        <v>77</v>
      </c>
      <c r="AY1049" s="251" t="s">
        <v>272</v>
      </c>
    </row>
    <row r="1050" s="10" customFormat="1" ht="16.5" customHeight="1">
      <c r="B1050" s="234"/>
      <c r="C1050" s="235"/>
      <c r="D1050" s="235"/>
      <c r="E1050" s="236" t="s">
        <v>22</v>
      </c>
      <c r="F1050" s="252" t="s">
        <v>281</v>
      </c>
      <c r="G1050" s="235"/>
      <c r="H1050" s="235"/>
      <c r="I1050" s="235"/>
      <c r="J1050" s="235"/>
      <c r="K1050" s="236" t="s">
        <v>22</v>
      </c>
      <c r="L1050" s="235"/>
      <c r="M1050" s="235"/>
      <c r="N1050" s="235"/>
      <c r="O1050" s="235"/>
      <c r="P1050" s="235"/>
      <c r="Q1050" s="235"/>
      <c r="R1050" s="239"/>
      <c r="T1050" s="240"/>
      <c r="U1050" s="235"/>
      <c r="V1050" s="235"/>
      <c r="W1050" s="235"/>
      <c r="X1050" s="235"/>
      <c r="Y1050" s="235"/>
      <c r="Z1050" s="235"/>
      <c r="AA1050" s="241"/>
      <c r="AT1050" s="242" t="s">
        <v>280</v>
      </c>
      <c r="AU1050" s="242" t="s">
        <v>126</v>
      </c>
      <c r="AV1050" s="10" t="s">
        <v>85</v>
      </c>
      <c r="AW1050" s="10" t="s">
        <v>35</v>
      </c>
      <c r="AX1050" s="10" t="s">
        <v>77</v>
      </c>
      <c r="AY1050" s="242" t="s">
        <v>272</v>
      </c>
    </row>
    <row r="1051" s="10" customFormat="1" ht="16.5" customHeight="1">
      <c r="B1051" s="234"/>
      <c r="C1051" s="235"/>
      <c r="D1051" s="235"/>
      <c r="E1051" s="236" t="s">
        <v>22</v>
      </c>
      <c r="F1051" s="252" t="s">
        <v>362</v>
      </c>
      <c r="G1051" s="235"/>
      <c r="H1051" s="235"/>
      <c r="I1051" s="235"/>
      <c r="J1051" s="235"/>
      <c r="K1051" s="236" t="s">
        <v>22</v>
      </c>
      <c r="L1051" s="235"/>
      <c r="M1051" s="235"/>
      <c r="N1051" s="235"/>
      <c r="O1051" s="235"/>
      <c r="P1051" s="235"/>
      <c r="Q1051" s="235"/>
      <c r="R1051" s="239"/>
      <c r="T1051" s="240"/>
      <c r="U1051" s="235"/>
      <c r="V1051" s="235"/>
      <c r="W1051" s="235"/>
      <c r="X1051" s="235"/>
      <c r="Y1051" s="235"/>
      <c r="Z1051" s="235"/>
      <c r="AA1051" s="241"/>
      <c r="AT1051" s="242" t="s">
        <v>280</v>
      </c>
      <c r="AU1051" s="242" t="s">
        <v>126</v>
      </c>
      <c r="AV1051" s="10" t="s">
        <v>85</v>
      </c>
      <c r="AW1051" s="10" t="s">
        <v>35</v>
      </c>
      <c r="AX1051" s="10" t="s">
        <v>77</v>
      </c>
      <c r="AY1051" s="242" t="s">
        <v>272</v>
      </c>
    </row>
    <row r="1052" s="11" customFormat="1" ht="16.5" customHeight="1">
      <c r="B1052" s="243"/>
      <c r="C1052" s="244"/>
      <c r="D1052" s="244"/>
      <c r="E1052" s="245" t="s">
        <v>22</v>
      </c>
      <c r="F1052" s="246" t="s">
        <v>914</v>
      </c>
      <c r="G1052" s="244"/>
      <c r="H1052" s="244"/>
      <c r="I1052" s="244"/>
      <c r="J1052" s="244"/>
      <c r="K1052" s="247">
        <v>3.5</v>
      </c>
      <c r="L1052" s="244"/>
      <c r="M1052" s="244"/>
      <c r="N1052" s="244"/>
      <c r="O1052" s="244"/>
      <c r="P1052" s="244"/>
      <c r="Q1052" s="244"/>
      <c r="R1052" s="248"/>
      <c r="T1052" s="249"/>
      <c r="U1052" s="244"/>
      <c r="V1052" s="244"/>
      <c r="W1052" s="244"/>
      <c r="X1052" s="244"/>
      <c r="Y1052" s="244"/>
      <c r="Z1052" s="244"/>
      <c r="AA1052" s="250"/>
      <c r="AT1052" s="251" t="s">
        <v>280</v>
      </c>
      <c r="AU1052" s="251" t="s">
        <v>126</v>
      </c>
      <c r="AV1052" s="11" t="s">
        <v>126</v>
      </c>
      <c r="AW1052" s="11" t="s">
        <v>35</v>
      </c>
      <c r="AX1052" s="11" t="s">
        <v>77</v>
      </c>
      <c r="AY1052" s="251" t="s">
        <v>272</v>
      </c>
    </row>
    <row r="1053" s="12" customFormat="1" ht="16.5" customHeight="1">
      <c r="B1053" s="253"/>
      <c r="C1053" s="254"/>
      <c r="D1053" s="254"/>
      <c r="E1053" s="255" t="s">
        <v>22</v>
      </c>
      <c r="F1053" s="256" t="s">
        <v>284</v>
      </c>
      <c r="G1053" s="254"/>
      <c r="H1053" s="254"/>
      <c r="I1053" s="254"/>
      <c r="J1053" s="254"/>
      <c r="K1053" s="257">
        <v>3.5</v>
      </c>
      <c r="L1053" s="254"/>
      <c r="M1053" s="254"/>
      <c r="N1053" s="254"/>
      <c r="O1053" s="254"/>
      <c r="P1053" s="254"/>
      <c r="Q1053" s="254"/>
      <c r="R1053" s="258"/>
      <c r="T1053" s="259"/>
      <c r="U1053" s="254"/>
      <c r="V1053" s="254"/>
      <c r="W1053" s="254"/>
      <c r="X1053" s="254"/>
      <c r="Y1053" s="254"/>
      <c r="Z1053" s="254"/>
      <c r="AA1053" s="260"/>
      <c r="AT1053" s="261" t="s">
        <v>280</v>
      </c>
      <c r="AU1053" s="261" t="s">
        <v>126</v>
      </c>
      <c r="AV1053" s="12" t="s">
        <v>277</v>
      </c>
      <c r="AW1053" s="12" t="s">
        <v>35</v>
      </c>
      <c r="AX1053" s="12" t="s">
        <v>77</v>
      </c>
      <c r="AY1053" s="261" t="s">
        <v>272</v>
      </c>
    </row>
    <row r="1054" s="13" customFormat="1" ht="16.5" customHeight="1">
      <c r="B1054" s="262"/>
      <c r="C1054" s="263"/>
      <c r="D1054" s="263"/>
      <c r="E1054" s="264" t="s">
        <v>22</v>
      </c>
      <c r="F1054" s="265" t="s">
        <v>285</v>
      </c>
      <c r="G1054" s="263"/>
      <c r="H1054" s="263"/>
      <c r="I1054" s="263"/>
      <c r="J1054" s="263"/>
      <c r="K1054" s="266">
        <v>3.5</v>
      </c>
      <c r="L1054" s="263"/>
      <c r="M1054" s="263"/>
      <c r="N1054" s="263"/>
      <c r="O1054" s="263"/>
      <c r="P1054" s="263"/>
      <c r="Q1054" s="263"/>
      <c r="R1054" s="267"/>
      <c r="T1054" s="268"/>
      <c r="U1054" s="263"/>
      <c r="V1054" s="263"/>
      <c r="W1054" s="263"/>
      <c r="X1054" s="263"/>
      <c r="Y1054" s="263"/>
      <c r="Z1054" s="263"/>
      <c r="AA1054" s="269"/>
      <c r="AT1054" s="270" t="s">
        <v>280</v>
      </c>
      <c r="AU1054" s="270" t="s">
        <v>126</v>
      </c>
      <c r="AV1054" s="13" t="s">
        <v>276</v>
      </c>
      <c r="AW1054" s="13" t="s">
        <v>35</v>
      </c>
      <c r="AX1054" s="13" t="s">
        <v>85</v>
      </c>
      <c r="AY1054" s="270" t="s">
        <v>272</v>
      </c>
    </row>
    <row r="1055" s="1" customFormat="1" ht="16.5" customHeight="1">
      <c r="B1055" s="48"/>
      <c r="C1055" s="271" t="s">
        <v>915</v>
      </c>
      <c r="D1055" s="271" t="s">
        <v>349</v>
      </c>
      <c r="E1055" s="272" t="s">
        <v>916</v>
      </c>
      <c r="F1055" s="273" t="s">
        <v>917</v>
      </c>
      <c r="G1055" s="273"/>
      <c r="H1055" s="273"/>
      <c r="I1055" s="273"/>
      <c r="J1055" s="274" t="s">
        <v>411</v>
      </c>
      <c r="K1055" s="275">
        <v>2</v>
      </c>
      <c r="L1055" s="276">
        <v>0</v>
      </c>
      <c r="M1055" s="277"/>
      <c r="N1055" s="278">
        <f>ROUND(L1055*K1055,2)</f>
        <v>0</v>
      </c>
      <c r="O1055" s="230"/>
      <c r="P1055" s="230"/>
      <c r="Q1055" s="230"/>
      <c r="R1055" s="50"/>
      <c r="T1055" s="231" t="s">
        <v>22</v>
      </c>
      <c r="U1055" s="58" t="s">
        <v>42</v>
      </c>
      <c r="V1055" s="49"/>
      <c r="W1055" s="232">
        <f>V1055*K1055</f>
        <v>0</v>
      </c>
      <c r="X1055" s="232">
        <v>0.01481</v>
      </c>
      <c r="Y1055" s="232">
        <f>X1055*K1055</f>
        <v>0.02962</v>
      </c>
      <c r="Z1055" s="232">
        <v>0</v>
      </c>
      <c r="AA1055" s="233">
        <f>Z1055*K1055</f>
        <v>0</v>
      </c>
      <c r="AR1055" s="24" t="s">
        <v>469</v>
      </c>
      <c r="AT1055" s="24" t="s">
        <v>349</v>
      </c>
      <c r="AU1055" s="24" t="s">
        <v>126</v>
      </c>
      <c r="AY1055" s="24" t="s">
        <v>272</v>
      </c>
      <c r="BE1055" s="144">
        <f>IF(U1055="základní",N1055,0)</f>
        <v>0</v>
      </c>
      <c r="BF1055" s="144">
        <f>IF(U1055="snížená",N1055,0)</f>
        <v>0</v>
      </c>
      <c r="BG1055" s="144">
        <f>IF(U1055="zákl. přenesená",N1055,0)</f>
        <v>0</v>
      </c>
      <c r="BH1055" s="144">
        <f>IF(U1055="sníž. přenesená",N1055,0)</f>
        <v>0</v>
      </c>
      <c r="BI1055" s="144">
        <f>IF(U1055="nulová",N1055,0)</f>
        <v>0</v>
      </c>
      <c r="BJ1055" s="24" t="s">
        <v>85</v>
      </c>
      <c r="BK1055" s="144">
        <f>ROUND(L1055*K1055,2)</f>
        <v>0</v>
      </c>
      <c r="BL1055" s="24" t="s">
        <v>369</v>
      </c>
      <c r="BM1055" s="24" t="s">
        <v>918</v>
      </c>
    </row>
    <row r="1056" s="1" customFormat="1" ht="25.5" customHeight="1">
      <c r="B1056" s="48"/>
      <c r="C1056" s="223" t="s">
        <v>919</v>
      </c>
      <c r="D1056" s="223" t="s">
        <v>273</v>
      </c>
      <c r="E1056" s="224" t="s">
        <v>920</v>
      </c>
      <c r="F1056" s="225" t="s">
        <v>921</v>
      </c>
      <c r="G1056" s="225"/>
      <c r="H1056" s="225"/>
      <c r="I1056" s="225"/>
      <c r="J1056" s="226" t="s">
        <v>352</v>
      </c>
      <c r="K1056" s="227">
        <v>5</v>
      </c>
      <c r="L1056" s="228">
        <v>0</v>
      </c>
      <c r="M1056" s="229"/>
      <c r="N1056" s="230">
        <f>ROUND(L1056*K1056,2)</f>
        <v>0</v>
      </c>
      <c r="O1056" s="230"/>
      <c r="P1056" s="230"/>
      <c r="Q1056" s="230"/>
      <c r="R1056" s="50"/>
      <c r="T1056" s="231" t="s">
        <v>22</v>
      </c>
      <c r="U1056" s="58" t="s">
        <v>42</v>
      </c>
      <c r="V1056" s="49"/>
      <c r="W1056" s="232">
        <f>V1056*K1056</f>
        <v>0</v>
      </c>
      <c r="X1056" s="232">
        <v>6.9999999999999994E-05</v>
      </c>
      <c r="Y1056" s="232">
        <f>X1056*K1056</f>
        <v>0.00034999999999999994</v>
      </c>
      <c r="Z1056" s="232">
        <v>0</v>
      </c>
      <c r="AA1056" s="233">
        <f>Z1056*K1056</f>
        <v>0</v>
      </c>
      <c r="AR1056" s="24" t="s">
        <v>369</v>
      </c>
      <c r="AT1056" s="24" t="s">
        <v>273</v>
      </c>
      <c r="AU1056" s="24" t="s">
        <v>126</v>
      </c>
      <c r="AY1056" s="24" t="s">
        <v>272</v>
      </c>
      <c r="BE1056" s="144">
        <f>IF(U1056="základní",N1056,0)</f>
        <v>0</v>
      </c>
      <c r="BF1056" s="144">
        <f>IF(U1056="snížená",N1056,0)</f>
        <v>0</v>
      </c>
      <c r="BG1056" s="144">
        <f>IF(U1056="zákl. přenesená",N1056,0)</f>
        <v>0</v>
      </c>
      <c r="BH1056" s="144">
        <f>IF(U1056="sníž. přenesená",N1056,0)</f>
        <v>0</v>
      </c>
      <c r="BI1056" s="144">
        <f>IF(U1056="nulová",N1056,0)</f>
        <v>0</v>
      </c>
      <c r="BJ1056" s="24" t="s">
        <v>85</v>
      </c>
      <c r="BK1056" s="144">
        <f>ROUND(L1056*K1056,2)</f>
        <v>0</v>
      </c>
      <c r="BL1056" s="24" t="s">
        <v>369</v>
      </c>
      <c r="BM1056" s="24" t="s">
        <v>922</v>
      </c>
    </row>
    <row r="1057" s="10" customFormat="1" ht="16.5" customHeight="1">
      <c r="B1057" s="234"/>
      <c r="C1057" s="235"/>
      <c r="D1057" s="235"/>
      <c r="E1057" s="236" t="s">
        <v>22</v>
      </c>
      <c r="F1057" s="237" t="s">
        <v>903</v>
      </c>
      <c r="G1057" s="238"/>
      <c r="H1057" s="238"/>
      <c r="I1057" s="238"/>
      <c r="J1057" s="235"/>
      <c r="K1057" s="236" t="s">
        <v>22</v>
      </c>
      <c r="L1057" s="235"/>
      <c r="M1057" s="235"/>
      <c r="N1057" s="235"/>
      <c r="O1057" s="235"/>
      <c r="P1057" s="235"/>
      <c r="Q1057" s="235"/>
      <c r="R1057" s="239"/>
      <c r="T1057" s="240"/>
      <c r="U1057" s="235"/>
      <c r="V1057" s="235"/>
      <c r="W1057" s="235"/>
      <c r="X1057" s="235"/>
      <c r="Y1057" s="235"/>
      <c r="Z1057" s="235"/>
      <c r="AA1057" s="241"/>
      <c r="AT1057" s="242" t="s">
        <v>280</v>
      </c>
      <c r="AU1057" s="242" t="s">
        <v>126</v>
      </c>
      <c r="AV1057" s="10" t="s">
        <v>85</v>
      </c>
      <c r="AW1057" s="10" t="s">
        <v>35</v>
      </c>
      <c r="AX1057" s="10" t="s">
        <v>77</v>
      </c>
      <c r="AY1057" s="242" t="s">
        <v>272</v>
      </c>
    </row>
    <row r="1058" s="10" customFormat="1" ht="16.5" customHeight="1">
      <c r="B1058" s="234"/>
      <c r="C1058" s="235"/>
      <c r="D1058" s="235"/>
      <c r="E1058" s="236" t="s">
        <v>22</v>
      </c>
      <c r="F1058" s="252" t="s">
        <v>923</v>
      </c>
      <c r="G1058" s="235"/>
      <c r="H1058" s="235"/>
      <c r="I1058" s="235"/>
      <c r="J1058" s="235"/>
      <c r="K1058" s="236" t="s">
        <v>22</v>
      </c>
      <c r="L1058" s="235"/>
      <c r="M1058" s="235"/>
      <c r="N1058" s="235"/>
      <c r="O1058" s="235"/>
      <c r="P1058" s="235"/>
      <c r="Q1058" s="235"/>
      <c r="R1058" s="239"/>
      <c r="T1058" s="240"/>
      <c r="U1058" s="235"/>
      <c r="V1058" s="235"/>
      <c r="W1058" s="235"/>
      <c r="X1058" s="235"/>
      <c r="Y1058" s="235"/>
      <c r="Z1058" s="235"/>
      <c r="AA1058" s="241"/>
      <c r="AT1058" s="242" t="s">
        <v>280</v>
      </c>
      <c r="AU1058" s="242" t="s">
        <v>126</v>
      </c>
      <c r="AV1058" s="10" t="s">
        <v>85</v>
      </c>
      <c r="AW1058" s="10" t="s">
        <v>35</v>
      </c>
      <c r="AX1058" s="10" t="s">
        <v>77</v>
      </c>
      <c r="AY1058" s="242" t="s">
        <v>272</v>
      </c>
    </row>
    <row r="1059" s="11" customFormat="1" ht="16.5" customHeight="1">
      <c r="B1059" s="243"/>
      <c r="C1059" s="244"/>
      <c r="D1059" s="244"/>
      <c r="E1059" s="245" t="s">
        <v>22</v>
      </c>
      <c r="F1059" s="246" t="s">
        <v>22</v>
      </c>
      <c r="G1059" s="244"/>
      <c r="H1059" s="244"/>
      <c r="I1059" s="244"/>
      <c r="J1059" s="244"/>
      <c r="K1059" s="247">
        <v>0</v>
      </c>
      <c r="L1059" s="244"/>
      <c r="M1059" s="244"/>
      <c r="N1059" s="244"/>
      <c r="O1059" s="244"/>
      <c r="P1059" s="244"/>
      <c r="Q1059" s="244"/>
      <c r="R1059" s="248"/>
      <c r="T1059" s="249"/>
      <c r="U1059" s="244"/>
      <c r="V1059" s="244"/>
      <c r="W1059" s="244"/>
      <c r="X1059" s="244"/>
      <c r="Y1059" s="244"/>
      <c r="Z1059" s="244"/>
      <c r="AA1059" s="250"/>
      <c r="AT1059" s="251" t="s">
        <v>280</v>
      </c>
      <c r="AU1059" s="251" t="s">
        <v>126</v>
      </c>
      <c r="AV1059" s="11" t="s">
        <v>126</v>
      </c>
      <c r="AW1059" s="11" t="s">
        <v>6</v>
      </c>
      <c r="AX1059" s="11" t="s">
        <v>77</v>
      </c>
      <c r="AY1059" s="251" t="s">
        <v>272</v>
      </c>
    </row>
    <row r="1060" s="10" customFormat="1" ht="16.5" customHeight="1">
      <c r="B1060" s="234"/>
      <c r="C1060" s="235"/>
      <c r="D1060" s="235"/>
      <c r="E1060" s="236" t="s">
        <v>22</v>
      </c>
      <c r="F1060" s="252" t="s">
        <v>281</v>
      </c>
      <c r="G1060" s="235"/>
      <c r="H1060" s="235"/>
      <c r="I1060" s="235"/>
      <c r="J1060" s="235"/>
      <c r="K1060" s="236" t="s">
        <v>22</v>
      </c>
      <c r="L1060" s="235"/>
      <c r="M1060" s="235"/>
      <c r="N1060" s="235"/>
      <c r="O1060" s="235"/>
      <c r="P1060" s="235"/>
      <c r="Q1060" s="235"/>
      <c r="R1060" s="239"/>
      <c r="T1060" s="240"/>
      <c r="U1060" s="235"/>
      <c r="V1060" s="235"/>
      <c r="W1060" s="235"/>
      <c r="X1060" s="235"/>
      <c r="Y1060" s="235"/>
      <c r="Z1060" s="235"/>
      <c r="AA1060" s="241"/>
      <c r="AT1060" s="242" t="s">
        <v>280</v>
      </c>
      <c r="AU1060" s="242" t="s">
        <v>126</v>
      </c>
      <c r="AV1060" s="10" t="s">
        <v>85</v>
      </c>
      <c r="AW1060" s="10" t="s">
        <v>35</v>
      </c>
      <c r="AX1060" s="10" t="s">
        <v>77</v>
      </c>
      <c r="AY1060" s="242" t="s">
        <v>272</v>
      </c>
    </row>
    <row r="1061" s="10" customFormat="1" ht="16.5" customHeight="1">
      <c r="B1061" s="234"/>
      <c r="C1061" s="235"/>
      <c r="D1061" s="235"/>
      <c r="E1061" s="236" t="s">
        <v>22</v>
      </c>
      <c r="F1061" s="252" t="s">
        <v>362</v>
      </c>
      <c r="G1061" s="235"/>
      <c r="H1061" s="235"/>
      <c r="I1061" s="235"/>
      <c r="J1061" s="235"/>
      <c r="K1061" s="236" t="s">
        <v>22</v>
      </c>
      <c r="L1061" s="235"/>
      <c r="M1061" s="235"/>
      <c r="N1061" s="235"/>
      <c r="O1061" s="235"/>
      <c r="P1061" s="235"/>
      <c r="Q1061" s="235"/>
      <c r="R1061" s="239"/>
      <c r="T1061" s="240"/>
      <c r="U1061" s="235"/>
      <c r="V1061" s="235"/>
      <c r="W1061" s="235"/>
      <c r="X1061" s="235"/>
      <c r="Y1061" s="235"/>
      <c r="Z1061" s="235"/>
      <c r="AA1061" s="241"/>
      <c r="AT1061" s="242" t="s">
        <v>280</v>
      </c>
      <c r="AU1061" s="242" t="s">
        <v>126</v>
      </c>
      <c r="AV1061" s="10" t="s">
        <v>85</v>
      </c>
      <c r="AW1061" s="10" t="s">
        <v>35</v>
      </c>
      <c r="AX1061" s="10" t="s">
        <v>77</v>
      </c>
      <c r="AY1061" s="242" t="s">
        <v>272</v>
      </c>
    </row>
    <row r="1062" s="11" customFormat="1" ht="16.5" customHeight="1">
      <c r="B1062" s="243"/>
      <c r="C1062" s="244"/>
      <c r="D1062" s="244"/>
      <c r="E1062" s="245" t="s">
        <v>22</v>
      </c>
      <c r="F1062" s="246" t="s">
        <v>924</v>
      </c>
      <c r="G1062" s="244"/>
      <c r="H1062" s="244"/>
      <c r="I1062" s="244"/>
      <c r="J1062" s="244"/>
      <c r="K1062" s="247">
        <v>5</v>
      </c>
      <c r="L1062" s="244"/>
      <c r="M1062" s="244"/>
      <c r="N1062" s="244"/>
      <c r="O1062" s="244"/>
      <c r="P1062" s="244"/>
      <c r="Q1062" s="244"/>
      <c r="R1062" s="248"/>
      <c r="T1062" s="249"/>
      <c r="U1062" s="244"/>
      <c r="V1062" s="244"/>
      <c r="W1062" s="244"/>
      <c r="X1062" s="244"/>
      <c r="Y1062" s="244"/>
      <c r="Z1062" s="244"/>
      <c r="AA1062" s="250"/>
      <c r="AT1062" s="251" t="s">
        <v>280</v>
      </c>
      <c r="AU1062" s="251" t="s">
        <v>126</v>
      </c>
      <c r="AV1062" s="11" t="s">
        <v>126</v>
      </c>
      <c r="AW1062" s="11" t="s">
        <v>35</v>
      </c>
      <c r="AX1062" s="11" t="s">
        <v>77</v>
      </c>
      <c r="AY1062" s="251" t="s">
        <v>272</v>
      </c>
    </row>
    <row r="1063" s="12" customFormat="1" ht="16.5" customHeight="1">
      <c r="B1063" s="253"/>
      <c r="C1063" s="254"/>
      <c r="D1063" s="254"/>
      <c r="E1063" s="255" t="s">
        <v>22</v>
      </c>
      <c r="F1063" s="256" t="s">
        <v>284</v>
      </c>
      <c r="G1063" s="254"/>
      <c r="H1063" s="254"/>
      <c r="I1063" s="254"/>
      <c r="J1063" s="254"/>
      <c r="K1063" s="257">
        <v>5</v>
      </c>
      <c r="L1063" s="254"/>
      <c r="M1063" s="254"/>
      <c r="N1063" s="254"/>
      <c r="O1063" s="254"/>
      <c r="P1063" s="254"/>
      <c r="Q1063" s="254"/>
      <c r="R1063" s="258"/>
      <c r="T1063" s="259"/>
      <c r="U1063" s="254"/>
      <c r="V1063" s="254"/>
      <c r="W1063" s="254"/>
      <c r="X1063" s="254"/>
      <c r="Y1063" s="254"/>
      <c r="Z1063" s="254"/>
      <c r="AA1063" s="260"/>
      <c r="AT1063" s="261" t="s">
        <v>280</v>
      </c>
      <c r="AU1063" s="261" t="s">
        <v>126</v>
      </c>
      <c r="AV1063" s="12" t="s">
        <v>277</v>
      </c>
      <c r="AW1063" s="12" t="s">
        <v>35</v>
      </c>
      <c r="AX1063" s="12" t="s">
        <v>77</v>
      </c>
      <c r="AY1063" s="261" t="s">
        <v>272</v>
      </c>
    </row>
    <row r="1064" s="13" customFormat="1" ht="16.5" customHeight="1">
      <c r="B1064" s="262"/>
      <c r="C1064" s="263"/>
      <c r="D1064" s="263"/>
      <c r="E1064" s="264" t="s">
        <v>22</v>
      </c>
      <c r="F1064" s="265" t="s">
        <v>285</v>
      </c>
      <c r="G1064" s="263"/>
      <c r="H1064" s="263"/>
      <c r="I1064" s="263"/>
      <c r="J1064" s="263"/>
      <c r="K1064" s="266">
        <v>5</v>
      </c>
      <c r="L1064" s="263"/>
      <c r="M1064" s="263"/>
      <c r="N1064" s="263"/>
      <c r="O1064" s="263"/>
      <c r="P1064" s="263"/>
      <c r="Q1064" s="263"/>
      <c r="R1064" s="267"/>
      <c r="T1064" s="268"/>
      <c r="U1064" s="263"/>
      <c r="V1064" s="263"/>
      <c r="W1064" s="263"/>
      <c r="X1064" s="263"/>
      <c r="Y1064" s="263"/>
      <c r="Z1064" s="263"/>
      <c r="AA1064" s="269"/>
      <c r="AT1064" s="270" t="s">
        <v>280</v>
      </c>
      <c r="AU1064" s="270" t="s">
        <v>126</v>
      </c>
      <c r="AV1064" s="13" t="s">
        <v>276</v>
      </c>
      <c r="AW1064" s="13" t="s">
        <v>35</v>
      </c>
      <c r="AX1064" s="13" t="s">
        <v>85</v>
      </c>
      <c r="AY1064" s="270" t="s">
        <v>272</v>
      </c>
    </row>
    <row r="1065" s="1" customFormat="1" ht="38.25" customHeight="1">
      <c r="B1065" s="48"/>
      <c r="C1065" s="271" t="s">
        <v>925</v>
      </c>
      <c r="D1065" s="271" t="s">
        <v>349</v>
      </c>
      <c r="E1065" s="272" t="s">
        <v>926</v>
      </c>
      <c r="F1065" s="273" t="s">
        <v>927</v>
      </c>
      <c r="G1065" s="273"/>
      <c r="H1065" s="273"/>
      <c r="I1065" s="273"/>
      <c r="J1065" s="274" t="s">
        <v>321</v>
      </c>
      <c r="K1065" s="275">
        <v>5.5</v>
      </c>
      <c r="L1065" s="276">
        <v>0</v>
      </c>
      <c r="M1065" s="277"/>
      <c r="N1065" s="278">
        <f>ROUND(L1065*K1065,2)</f>
        <v>0</v>
      </c>
      <c r="O1065" s="230"/>
      <c r="P1065" s="230"/>
      <c r="Q1065" s="230"/>
      <c r="R1065" s="50"/>
      <c r="T1065" s="231" t="s">
        <v>22</v>
      </c>
      <c r="U1065" s="58" t="s">
        <v>42</v>
      </c>
      <c r="V1065" s="49"/>
      <c r="W1065" s="232">
        <f>V1065*K1065</f>
        <v>0</v>
      </c>
      <c r="X1065" s="232">
        <v>1</v>
      </c>
      <c r="Y1065" s="232">
        <f>X1065*K1065</f>
        <v>5.5</v>
      </c>
      <c r="Z1065" s="232">
        <v>0</v>
      </c>
      <c r="AA1065" s="233">
        <f>Z1065*K1065</f>
        <v>0</v>
      </c>
      <c r="AR1065" s="24" t="s">
        <v>469</v>
      </c>
      <c r="AT1065" s="24" t="s">
        <v>349</v>
      </c>
      <c r="AU1065" s="24" t="s">
        <v>126</v>
      </c>
      <c r="AY1065" s="24" t="s">
        <v>272</v>
      </c>
      <c r="BE1065" s="144">
        <f>IF(U1065="základní",N1065,0)</f>
        <v>0</v>
      </c>
      <c r="BF1065" s="144">
        <f>IF(U1065="snížená",N1065,0)</f>
        <v>0</v>
      </c>
      <c r="BG1065" s="144">
        <f>IF(U1065="zákl. přenesená",N1065,0)</f>
        <v>0</v>
      </c>
      <c r="BH1065" s="144">
        <f>IF(U1065="sníž. přenesená",N1065,0)</f>
        <v>0</v>
      </c>
      <c r="BI1065" s="144">
        <f>IF(U1065="nulová",N1065,0)</f>
        <v>0</v>
      </c>
      <c r="BJ1065" s="24" t="s">
        <v>85</v>
      </c>
      <c r="BK1065" s="144">
        <f>ROUND(L1065*K1065,2)</f>
        <v>0</v>
      </c>
      <c r="BL1065" s="24" t="s">
        <v>369</v>
      </c>
      <c r="BM1065" s="24" t="s">
        <v>928</v>
      </c>
    </row>
    <row r="1066" s="10" customFormat="1" ht="16.5" customHeight="1">
      <c r="B1066" s="234"/>
      <c r="C1066" s="235"/>
      <c r="D1066" s="235"/>
      <c r="E1066" s="236" t="s">
        <v>22</v>
      </c>
      <c r="F1066" s="237" t="s">
        <v>929</v>
      </c>
      <c r="G1066" s="238"/>
      <c r="H1066" s="238"/>
      <c r="I1066" s="238"/>
      <c r="J1066" s="235"/>
      <c r="K1066" s="236" t="s">
        <v>22</v>
      </c>
      <c r="L1066" s="235"/>
      <c r="M1066" s="235"/>
      <c r="N1066" s="235"/>
      <c r="O1066" s="235"/>
      <c r="P1066" s="235"/>
      <c r="Q1066" s="235"/>
      <c r="R1066" s="239"/>
      <c r="T1066" s="240"/>
      <c r="U1066" s="235"/>
      <c r="V1066" s="235"/>
      <c r="W1066" s="235"/>
      <c r="X1066" s="235"/>
      <c r="Y1066" s="235"/>
      <c r="Z1066" s="235"/>
      <c r="AA1066" s="241"/>
      <c r="AT1066" s="242" t="s">
        <v>280</v>
      </c>
      <c r="AU1066" s="242" t="s">
        <v>126</v>
      </c>
      <c r="AV1066" s="10" t="s">
        <v>85</v>
      </c>
      <c r="AW1066" s="10" t="s">
        <v>35</v>
      </c>
      <c r="AX1066" s="10" t="s">
        <v>77</v>
      </c>
      <c r="AY1066" s="242" t="s">
        <v>272</v>
      </c>
    </row>
    <row r="1067" s="10" customFormat="1" ht="16.5" customHeight="1">
      <c r="B1067" s="234"/>
      <c r="C1067" s="235"/>
      <c r="D1067" s="235"/>
      <c r="E1067" s="236" t="s">
        <v>22</v>
      </c>
      <c r="F1067" s="252" t="s">
        <v>930</v>
      </c>
      <c r="G1067" s="235"/>
      <c r="H1067" s="235"/>
      <c r="I1067" s="235"/>
      <c r="J1067" s="235"/>
      <c r="K1067" s="236" t="s">
        <v>22</v>
      </c>
      <c r="L1067" s="235"/>
      <c r="M1067" s="235"/>
      <c r="N1067" s="235"/>
      <c r="O1067" s="235"/>
      <c r="P1067" s="235"/>
      <c r="Q1067" s="235"/>
      <c r="R1067" s="239"/>
      <c r="T1067" s="240"/>
      <c r="U1067" s="235"/>
      <c r="V1067" s="235"/>
      <c r="W1067" s="235"/>
      <c r="X1067" s="235"/>
      <c r="Y1067" s="235"/>
      <c r="Z1067" s="235"/>
      <c r="AA1067" s="241"/>
      <c r="AT1067" s="242" t="s">
        <v>280</v>
      </c>
      <c r="AU1067" s="242" t="s">
        <v>126</v>
      </c>
      <c r="AV1067" s="10" t="s">
        <v>85</v>
      </c>
      <c r="AW1067" s="10" t="s">
        <v>35</v>
      </c>
      <c r="AX1067" s="10" t="s">
        <v>77</v>
      </c>
      <c r="AY1067" s="242" t="s">
        <v>272</v>
      </c>
    </row>
    <row r="1068" s="11" customFormat="1" ht="16.5" customHeight="1">
      <c r="B1068" s="243"/>
      <c r="C1068" s="244"/>
      <c r="D1068" s="244"/>
      <c r="E1068" s="245" t="s">
        <v>22</v>
      </c>
      <c r="F1068" s="246" t="s">
        <v>22</v>
      </c>
      <c r="G1068" s="244"/>
      <c r="H1068" s="244"/>
      <c r="I1068" s="244"/>
      <c r="J1068" s="244"/>
      <c r="K1068" s="247">
        <v>0</v>
      </c>
      <c r="L1068" s="244"/>
      <c r="M1068" s="244"/>
      <c r="N1068" s="244"/>
      <c r="O1068" s="244"/>
      <c r="P1068" s="244"/>
      <c r="Q1068" s="244"/>
      <c r="R1068" s="248"/>
      <c r="T1068" s="249"/>
      <c r="U1068" s="244"/>
      <c r="V1068" s="244"/>
      <c r="W1068" s="244"/>
      <c r="X1068" s="244"/>
      <c r="Y1068" s="244"/>
      <c r="Z1068" s="244"/>
      <c r="AA1068" s="250"/>
      <c r="AT1068" s="251" t="s">
        <v>280</v>
      </c>
      <c r="AU1068" s="251" t="s">
        <v>126</v>
      </c>
      <c r="AV1068" s="11" t="s">
        <v>126</v>
      </c>
      <c r="AW1068" s="11" t="s">
        <v>6</v>
      </c>
      <c r="AX1068" s="11" t="s">
        <v>77</v>
      </c>
      <c r="AY1068" s="251" t="s">
        <v>272</v>
      </c>
    </row>
    <row r="1069" s="10" customFormat="1" ht="16.5" customHeight="1">
      <c r="B1069" s="234"/>
      <c r="C1069" s="235"/>
      <c r="D1069" s="235"/>
      <c r="E1069" s="236" t="s">
        <v>22</v>
      </c>
      <c r="F1069" s="252" t="s">
        <v>903</v>
      </c>
      <c r="G1069" s="235"/>
      <c r="H1069" s="235"/>
      <c r="I1069" s="235"/>
      <c r="J1069" s="235"/>
      <c r="K1069" s="236" t="s">
        <v>22</v>
      </c>
      <c r="L1069" s="235"/>
      <c r="M1069" s="235"/>
      <c r="N1069" s="235"/>
      <c r="O1069" s="235"/>
      <c r="P1069" s="235"/>
      <c r="Q1069" s="235"/>
      <c r="R1069" s="239"/>
      <c r="T1069" s="240"/>
      <c r="U1069" s="235"/>
      <c r="V1069" s="235"/>
      <c r="W1069" s="235"/>
      <c r="X1069" s="235"/>
      <c r="Y1069" s="235"/>
      <c r="Z1069" s="235"/>
      <c r="AA1069" s="241"/>
      <c r="AT1069" s="242" t="s">
        <v>280</v>
      </c>
      <c r="AU1069" s="242" t="s">
        <v>126</v>
      </c>
      <c r="AV1069" s="10" t="s">
        <v>85</v>
      </c>
      <c r="AW1069" s="10" t="s">
        <v>35</v>
      </c>
      <c r="AX1069" s="10" t="s">
        <v>77</v>
      </c>
      <c r="AY1069" s="242" t="s">
        <v>272</v>
      </c>
    </row>
    <row r="1070" s="11" customFormat="1" ht="16.5" customHeight="1">
      <c r="B1070" s="243"/>
      <c r="C1070" s="244"/>
      <c r="D1070" s="244"/>
      <c r="E1070" s="245" t="s">
        <v>22</v>
      </c>
      <c r="F1070" s="246" t="s">
        <v>931</v>
      </c>
      <c r="G1070" s="244"/>
      <c r="H1070" s="244"/>
      <c r="I1070" s="244"/>
      <c r="J1070" s="244"/>
      <c r="K1070" s="247">
        <v>5.5</v>
      </c>
      <c r="L1070" s="244"/>
      <c r="M1070" s="244"/>
      <c r="N1070" s="244"/>
      <c r="O1070" s="244"/>
      <c r="P1070" s="244"/>
      <c r="Q1070" s="244"/>
      <c r="R1070" s="248"/>
      <c r="T1070" s="249"/>
      <c r="U1070" s="244"/>
      <c r="V1070" s="244"/>
      <c r="W1070" s="244"/>
      <c r="X1070" s="244"/>
      <c r="Y1070" s="244"/>
      <c r="Z1070" s="244"/>
      <c r="AA1070" s="250"/>
      <c r="AT1070" s="251" t="s">
        <v>280</v>
      </c>
      <c r="AU1070" s="251" t="s">
        <v>126</v>
      </c>
      <c r="AV1070" s="11" t="s">
        <v>126</v>
      </c>
      <c r="AW1070" s="11" t="s">
        <v>35</v>
      </c>
      <c r="AX1070" s="11" t="s">
        <v>77</v>
      </c>
      <c r="AY1070" s="251" t="s">
        <v>272</v>
      </c>
    </row>
    <row r="1071" s="12" customFormat="1" ht="16.5" customHeight="1">
      <c r="B1071" s="253"/>
      <c r="C1071" s="254"/>
      <c r="D1071" s="254"/>
      <c r="E1071" s="255" t="s">
        <v>22</v>
      </c>
      <c r="F1071" s="256" t="s">
        <v>284</v>
      </c>
      <c r="G1071" s="254"/>
      <c r="H1071" s="254"/>
      <c r="I1071" s="254"/>
      <c r="J1071" s="254"/>
      <c r="K1071" s="257">
        <v>5.5</v>
      </c>
      <c r="L1071" s="254"/>
      <c r="M1071" s="254"/>
      <c r="N1071" s="254"/>
      <c r="O1071" s="254"/>
      <c r="P1071" s="254"/>
      <c r="Q1071" s="254"/>
      <c r="R1071" s="258"/>
      <c r="T1071" s="259"/>
      <c r="U1071" s="254"/>
      <c r="V1071" s="254"/>
      <c r="W1071" s="254"/>
      <c r="X1071" s="254"/>
      <c r="Y1071" s="254"/>
      <c r="Z1071" s="254"/>
      <c r="AA1071" s="260"/>
      <c r="AT1071" s="261" t="s">
        <v>280</v>
      </c>
      <c r="AU1071" s="261" t="s">
        <v>126</v>
      </c>
      <c r="AV1071" s="12" t="s">
        <v>277</v>
      </c>
      <c r="AW1071" s="12" t="s">
        <v>35</v>
      </c>
      <c r="AX1071" s="12" t="s">
        <v>77</v>
      </c>
      <c r="AY1071" s="261" t="s">
        <v>272</v>
      </c>
    </row>
    <row r="1072" s="13" customFormat="1" ht="16.5" customHeight="1">
      <c r="B1072" s="262"/>
      <c r="C1072" s="263"/>
      <c r="D1072" s="263"/>
      <c r="E1072" s="264" t="s">
        <v>22</v>
      </c>
      <c r="F1072" s="265" t="s">
        <v>285</v>
      </c>
      <c r="G1072" s="263"/>
      <c r="H1072" s="263"/>
      <c r="I1072" s="263"/>
      <c r="J1072" s="263"/>
      <c r="K1072" s="266">
        <v>5.5</v>
      </c>
      <c r="L1072" s="263"/>
      <c r="M1072" s="263"/>
      <c r="N1072" s="263"/>
      <c r="O1072" s="263"/>
      <c r="P1072" s="263"/>
      <c r="Q1072" s="263"/>
      <c r="R1072" s="267"/>
      <c r="T1072" s="268"/>
      <c r="U1072" s="263"/>
      <c r="V1072" s="263"/>
      <c r="W1072" s="263"/>
      <c r="X1072" s="263"/>
      <c r="Y1072" s="263"/>
      <c r="Z1072" s="263"/>
      <c r="AA1072" s="269"/>
      <c r="AT1072" s="270" t="s">
        <v>280</v>
      </c>
      <c r="AU1072" s="270" t="s">
        <v>126</v>
      </c>
      <c r="AV1072" s="13" t="s">
        <v>276</v>
      </c>
      <c r="AW1072" s="13" t="s">
        <v>35</v>
      </c>
      <c r="AX1072" s="13" t="s">
        <v>85</v>
      </c>
      <c r="AY1072" s="270" t="s">
        <v>272</v>
      </c>
    </row>
    <row r="1073" s="1" customFormat="1" ht="51" customHeight="1">
      <c r="B1073" s="48"/>
      <c r="C1073" s="223" t="s">
        <v>932</v>
      </c>
      <c r="D1073" s="223" t="s">
        <v>273</v>
      </c>
      <c r="E1073" s="224" t="s">
        <v>933</v>
      </c>
      <c r="F1073" s="225" t="s">
        <v>934</v>
      </c>
      <c r="G1073" s="225"/>
      <c r="H1073" s="225"/>
      <c r="I1073" s="225"/>
      <c r="J1073" s="226" t="s">
        <v>321</v>
      </c>
      <c r="K1073" s="227">
        <v>5.5960000000000001</v>
      </c>
      <c r="L1073" s="228">
        <v>0</v>
      </c>
      <c r="M1073" s="229"/>
      <c r="N1073" s="230">
        <f>ROUND(L1073*K1073,2)</f>
        <v>0</v>
      </c>
      <c r="O1073" s="230"/>
      <c r="P1073" s="230"/>
      <c r="Q1073" s="230"/>
      <c r="R1073" s="50"/>
      <c r="T1073" s="231" t="s">
        <v>22</v>
      </c>
      <c r="U1073" s="58" t="s">
        <v>42</v>
      </c>
      <c r="V1073" s="49"/>
      <c r="W1073" s="232">
        <f>V1073*K1073</f>
        <v>0</v>
      </c>
      <c r="X1073" s="232">
        <v>0</v>
      </c>
      <c r="Y1073" s="232">
        <f>X1073*K1073</f>
        <v>0</v>
      </c>
      <c r="Z1073" s="232">
        <v>0</v>
      </c>
      <c r="AA1073" s="233">
        <f>Z1073*K1073</f>
        <v>0</v>
      </c>
      <c r="AR1073" s="24" t="s">
        <v>369</v>
      </c>
      <c r="AT1073" s="24" t="s">
        <v>273</v>
      </c>
      <c r="AU1073" s="24" t="s">
        <v>126</v>
      </c>
      <c r="AY1073" s="24" t="s">
        <v>272</v>
      </c>
      <c r="BE1073" s="144">
        <f>IF(U1073="základní",N1073,0)</f>
        <v>0</v>
      </c>
      <c r="BF1073" s="144">
        <f>IF(U1073="snížená",N1073,0)</f>
        <v>0</v>
      </c>
      <c r="BG1073" s="144">
        <f>IF(U1073="zákl. přenesená",N1073,0)</f>
        <v>0</v>
      </c>
      <c r="BH1073" s="144">
        <f>IF(U1073="sníž. přenesená",N1073,0)</f>
        <v>0</v>
      </c>
      <c r="BI1073" s="144">
        <f>IF(U1073="nulová",N1073,0)</f>
        <v>0</v>
      </c>
      <c r="BJ1073" s="24" t="s">
        <v>85</v>
      </c>
      <c r="BK1073" s="144">
        <f>ROUND(L1073*K1073,2)</f>
        <v>0</v>
      </c>
      <c r="BL1073" s="24" t="s">
        <v>369</v>
      </c>
      <c r="BM1073" s="24" t="s">
        <v>935</v>
      </c>
    </row>
    <row r="1074" s="9" customFormat="1" ht="29.88" customHeight="1">
      <c r="B1074" s="208"/>
      <c r="C1074" s="209"/>
      <c r="D1074" s="219" t="s">
        <v>246</v>
      </c>
      <c r="E1074" s="219"/>
      <c r="F1074" s="219"/>
      <c r="G1074" s="219"/>
      <c r="H1074" s="219"/>
      <c r="I1074" s="219"/>
      <c r="J1074" s="219"/>
      <c r="K1074" s="219"/>
      <c r="L1074" s="219"/>
      <c r="M1074" s="219"/>
      <c r="N1074" s="283">
        <f>BK1074</f>
        <v>0</v>
      </c>
      <c r="O1074" s="284"/>
      <c r="P1074" s="284"/>
      <c r="Q1074" s="284"/>
      <c r="R1074" s="212"/>
      <c r="T1074" s="213"/>
      <c r="U1074" s="209"/>
      <c r="V1074" s="209"/>
      <c r="W1074" s="214">
        <f>W1075</f>
        <v>0</v>
      </c>
      <c r="X1074" s="209"/>
      <c r="Y1074" s="214">
        <f>Y1075</f>
        <v>0</v>
      </c>
      <c r="Z1074" s="209"/>
      <c r="AA1074" s="215">
        <f>AA1075</f>
        <v>0</v>
      </c>
      <c r="AR1074" s="216" t="s">
        <v>126</v>
      </c>
      <c r="AT1074" s="217" t="s">
        <v>76</v>
      </c>
      <c r="AU1074" s="217" t="s">
        <v>85</v>
      </c>
      <c r="AY1074" s="216" t="s">
        <v>272</v>
      </c>
      <c r="BK1074" s="218">
        <f>BK1075</f>
        <v>0</v>
      </c>
    </row>
    <row r="1075" s="1" customFormat="1" ht="76.5" customHeight="1">
      <c r="B1075" s="48"/>
      <c r="C1075" s="223" t="s">
        <v>936</v>
      </c>
      <c r="D1075" s="223" t="s">
        <v>273</v>
      </c>
      <c r="E1075" s="224" t="s">
        <v>937</v>
      </c>
      <c r="F1075" s="225" t="s">
        <v>938</v>
      </c>
      <c r="G1075" s="225"/>
      <c r="H1075" s="225"/>
      <c r="I1075" s="225"/>
      <c r="J1075" s="226" t="s">
        <v>411</v>
      </c>
      <c r="K1075" s="227">
        <v>1</v>
      </c>
      <c r="L1075" s="228">
        <v>0</v>
      </c>
      <c r="M1075" s="229"/>
      <c r="N1075" s="230">
        <f>ROUND(L1075*K1075,2)</f>
        <v>0</v>
      </c>
      <c r="O1075" s="230"/>
      <c r="P1075" s="230"/>
      <c r="Q1075" s="230"/>
      <c r="R1075" s="50"/>
      <c r="T1075" s="231" t="s">
        <v>22</v>
      </c>
      <c r="U1075" s="58" t="s">
        <v>42</v>
      </c>
      <c r="V1075" s="49"/>
      <c r="W1075" s="232">
        <f>V1075*K1075</f>
        <v>0</v>
      </c>
      <c r="X1075" s="232">
        <v>0</v>
      </c>
      <c r="Y1075" s="232">
        <f>X1075*K1075</f>
        <v>0</v>
      </c>
      <c r="Z1075" s="232">
        <v>0</v>
      </c>
      <c r="AA1075" s="233">
        <f>Z1075*K1075</f>
        <v>0</v>
      </c>
      <c r="AR1075" s="24" t="s">
        <v>369</v>
      </c>
      <c r="AT1075" s="24" t="s">
        <v>273</v>
      </c>
      <c r="AU1075" s="24" t="s">
        <v>126</v>
      </c>
      <c r="AY1075" s="24" t="s">
        <v>272</v>
      </c>
      <c r="BE1075" s="144">
        <f>IF(U1075="základní",N1075,0)</f>
        <v>0</v>
      </c>
      <c r="BF1075" s="144">
        <f>IF(U1075="snížená",N1075,0)</f>
        <v>0</v>
      </c>
      <c r="BG1075" s="144">
        <f>IF(U1075="zákl. přenesená",N1075,0)</f>
        <v>0</v>
      </c>
      <c r="BH1075" s="144">
        <f>IF(U1075="sníž. přenesená",N1075,0)</f>
        <v>0</v>
      </c>
      <c r="BI1075" s="144">
        <f>IF(U1075="nulová",N1075,0)</f>
        <v>0</v>
      </c>
      <c r="BJ1075" s="24" t="s">
        <v>85</v>
      </c>
      <c r="BK1075" s="144">
        <f>ROUND(L1075*K1075,2)</f>
        <v>0</v>
      </c>
      <c r="BL1075" s="24" t="s">
        <v>369</v>
      </c>
      <c r="BM1075" s="24" t="s">
        <v>939</v>
      </c>
    </row>
    <row r="1076" s="9" customFormat="1" ht="29.88" customHeight="1">
      <c r="B1076" s="208"/>
      <c r="C1076" s="209"/>
      <c r="D1076" s="219" t="s">
        <v>247</v>
      </c>
      <c r="E1076" s="219"/>
      <c r="F1076" s="219"/>
      <c r="G1076" s="219"/>
      <c r="H1076" s="219"/>
      <c r="I1076" s="219"/>
      <c r="J1076" s="219"/>
      <c r="K1076" s="219"/>
      <c r="L1076" s="219"/>
      <c r="M1076" s="219"/>
      <c r="N1076" s="283">
        <f>BK1076</f>
        <v>0</v>
      </c>
      <c r="O1076" s="284"/>
      <c r="P1076" s="284"/>
      <c r="Q1076" s="284"/>
      <c r="R1076" s="212"/>
      <c r="T1076" s="213"/>
      <c r="U1076" s="209"/>
      <c r="V1076" s="209"/>
      <c r="W1076" s="214">
        <f>SUM(W1077:W1096)</f>
        <v>0</v>
      </c>
      <c r="X1076" s="209"/>
      <c r="Y1076" s="214">
        <f>SUM(Y1077:Y1096)</f>
        <v>0.0052614000000000003</v>
      </c>
      <c r="Z1076" s="209"/>
      <c r="AA1076" s="215">
        <f>SUM(AA1077:AA1096)</f>
        <v>0</v>
      </c>
      <c r="AR1076" s="216" t="s">
        <v>126</v>
      </c>
      <c r="AT1076" s="217" t="s">
        <v>76</v>
      </c>
      <c r="AU1076" s="217" t="s">
        <v>85</v>
      </c>
      <c r="AY1076" s="216" t="s">
        <v>272</v>
      </c>
      <c r="BK1076" s="218">
        <f>SUM(BK1077:BK1096)</f>
        <v>0</v>
      </c>
    </row>
    <row r="1077" s="1" customFormat="1" ht="25.5" customHeight="1">
      <c r="B1077" s="48"/>
      <c r="C1077" s="223" t="s">
        <v>940</v>
      </c>
      <c r="D1077" s="223" t="s">
        <v>273</v>
      </c>
      <c r="E1077" s="224" t="s">
        <v>941</v>
      </c>
      <c r="F1077" s="225" t="s">
        <v>942</v>
      </c>
      <c r="G1077" s="225"/>
      <c r="H1077" s="225"/>
      <c r="I1077" s="225"/>
      <c r="J1077" s="226" t="s">
        <v>334</v>
      </c>
      <c r="K1077" s="227">
        <v>6.6600000000000001</v>
      </c>
      <c r="L1077" s="228">
        <v>0</v>
      </c>
      <c r="M1077" s="229"/>
      <c r="N1077" s="230">
        <f>ROUND(L1077*K1077,2)</f>
        <v>0</v>
      </c>
      <c r="O1077" s="230"/>
      <c r="P1077" s="230"/>
      <c r="Q1077" s="230"/>
      <c r="R1077" s="50"/>
      <c r="T1077" s="231" t="s">
        <v>22</v>
      </c>
      <c r="U1077" s="58" t="s">
        <v>42</v>
      </c>
      <c r="V1077" s="49"/>
      <c r="W1077" s="232">
        <f>V1077*K1077</f>
        <v>0</v>
      </c>
      <c r="X1077" s="232">
        <v>0.00054000000000000001</v>
      </c>
      <c r="Y1077" s="232">
        <f>X1077*K1077</f>
        <v>0.0035964</v>
      </c>
      <c r="Z1077" s="232">
        <v>0</v>
      </c>
      <c r="AA1077" s="233">
        <f>Z1077*K1077</f>
        <v>0</v>
      </c>
      <c r="AR1077" s="24" t="s">
        <v>369</v>
      </c>
      <c r="AT1077" s="24" t="s">
        <v>273</v>
      </c>
      <c r="AU1077" s="24" t="s">
        <v>126</v>
      </c>
      <c r="AY1077" s="24" t="s">
        <v>272</v>
      </c>
      <c r="BE1077" s="144">
        <f>IF(U1077="základní",N1077,0)</f>
        <v>0</v>
      </c>
      <c r="BF1077" s="144">
        <f>IF(U1077="snížená",N1077,0)</f>
        <v>0</v>
      </c>
      <c r="BG1077" s="144">
        <f>IF(U1077="zákl. přenesená",N1077,0)</f>
        <v>0</v>
      </c>
      <c r="BH1077" s="144">
        <f>IF(U1077="sníž. přenesená",N1077,0)</f>
        <v>0</v>
      </c>
      <c r="BI1077" s="144">
        <f>IF(U1077="nulová",N1077,0)</f>
        <v>0</v>
      </c>
      <c r="BJ1077" s="24" t="s">
        <v>85</v>
      </c>
      <c r="BK1077" s="144">
        <f>ROUND(L1077*K1077,2)</f>
        <v>0</v>
      </c>
      <c r="BL1077" s="24" t="s">
        <v>369</v>
      </c>
      <c r="BM1077" s="24" t="s">
        <v>943</v>
      </c>
    </row>
    <row r="1078" s="10" customFormat="1" ht="16.5" customHeight="1">
      <c r="B1078" s="234"/>
      <c r="C1078" s="235"/>
      <c r="D1078" s="235"/>
      <c r="E1078" s="236" t="s">
        <v>22</v>
      </c>
      <c r="F1078" s="237" t="s">
        <v>944</v>
      </c>
      <c r="G1078" s="238"/>
      <c r="H1078" s="238"/>
      <c r="I1078" s="238"/>
      <c r="J1078" s="235"/>
      <c r="K1078" s="236" t="s">
        <v>22</v>
      </c>
      <c r="L1078" s="235"/>
      <c r="M1078" s="235"/>
      <c r="N1078" s="235"/>
      <c r="O1078" s="235"/>
      <c r="P1078" s="235"/>
      <c r="Q1078" s="235"/>
      <c r="R1078" s="239"/>
      <c r="T1078" s="240"/>
      <c r="U1078" s="235"/>
      <c r="V1078" s="235"/>
      <c r="W1078" s="235"/>
      <c r="X1078" s="235"/>
      <c r="Y1078" s="235"/>
      <c r="Z1078" s="235"/>
      <c r="AA1078" s="241"/>
      <c r="AT1078" s="242" t="s">
        <v>280</v>
      </c>
      <c r="AU1078" s="242" t="s">
        <v>126</v>
      </c>
      <c r="AV1078" s="10" t="s">
        <v>85</v>
      </c>
      <c r="AW1078" s="10" t="s">
        <v>35</v>
      </c>
      <c r="AX1078" s="10" t="s">
        <v>77</v>
      </c>
      <c r="AY1078" s="242" t="s">
        <v>272</v>
      </c>
    </row>
    <row r="1079" s="11" customFormat="1" ht="16.5" customHeight="1">
      <c r="B1079" s="243"/>
      <c r="C1079" s="244"/>
      <c r="D1079" s="244"/>
      <c r="E1079" s="245" t="s">
        <v>22</v>
      </c>
      <c r="F1079" s="246" t="s">
        <v>22</v>
      </c>
      <c r="G1079" s="244"/>
      <c r="H1079" s="244"/>
      <c r="I1079" s="244"/>
      <c r="J1079" s="244"/>
      <c r="K1079" s="247">
        <v>0</v>
      </c>
      <c r="L1079" s="244"/>
      <c r="M1079" s="244"/>
      <c r="N1079" s="244"/>
      <c r="O1079" s="244"/>
      <c r="P1079" s="244"/>
      <c r="Q1079" s="244"/>
      <c r="R1079" s="248"/>
      <c r="T1079" s="249"/>
      <c r="U1079" s="244"/>
      <c r="V1079" s="244"/>
      <c r="W1079" s="244"/>
      <c r="X1079" s="244"/>
      <c r="Y1079" s="244"/>
      <c r="Z1079" s="244"/>
      <c r="AA1079" s="250"/>
      <c r="AT1079" s="251" t="s">
        <v>280</v>
      </c>
      <c r="AU1079" s="251" t="s">
        <v>126</v>
      </c>
      <c r="AV1079" s="11" t="s">
        <v>126</v>
      </c>
      <c r="AW1079" s="11" t="s">
        <v>6</v>
      </c>
      <c r="AX1079" s="11" t="s">
        <v>77</v>
      </c>
      <c r="AY1079" s="251" t="s">
        <v>272</v>
      </c>
    </row>
    <row r="1080" s="10" customFormat="1" ht="16.5" customHeight="1">
      <c r="B1080" s="234"/>
      <c r="C1080" s="235"/>
      <c r="D1080" s="235"/>
      <c r="E1080" s="236" t="s">
        <v>22</v>
      </c>
      <c r="F1080" s="252" t="s">
        <v>945</v>
      </c>
      <c r="G1080" s="235"/>
      <c r="H1080" s="235"/>
      <c r="I1080" s="235"/>
      <c r="J1080" s="235"/>
      <c r="K1080" s="236" t="s">
        <v>22</v>
      </c>
      <c r="L1080" s="235"/>
      <c r="M1080" s="235"/>
      <c r="N1080" s="235"/>
      <c r="O1080" s="235"/>
      <c r="P1080" s="235"/>
      <c r="Q1080" s="235"/>
      <c r="R1080" s="239"/>
      <c r="T1080" s="240"/>
      <c r="U1080" s="235"/>
      <c r="V1080" s="235"/>
      <c r="W1080" s="235"/>
      <c r="X1080" s="235"/>
      <c r="Y1080" s="235"/>
      <c r="Z1080" s="235"/>
      <c r="AA1080" s="241"/>
      <c r="AT1080" s="242" t="s">
        <v>280</v>
      </c>
      <c r="AU1080" s="242" t="s">
        <v>126</v>
      </c>
      <c r="AV1080" s="10" t="s">
        <v>85</v>
      </c>
      <c r="AW1080" s="10" t="s">
        <v>35</v>
      </c>
      <c r="AX1080" s="10" t="s">
        <v>77</v>
      </c>
      <c r="AY1080" s="242" t="s">
        <v>272</v>
      </c>
    </row>
    <row r="1081" s="11" customFormat="1" ht="16.5" customHeight="1">
      <c r="B1081" s="243"/>
      <c r="C1081" s="244"/>
      <c r="D1081" s="244"/>
      <c r="E1081" s="245" t="s">
        <v>22</v>
      </c>
      <c r="F1081" s="246" t="s">
        <v>197</v>
      </c>
      <c r="G1081" s="244"/>
      <c r="H1081" s="244"/>
      <c r="I1081" s="244"/>
      <c r="J1081" s="244"/>
      <c r="K1081" s="247">
        <v>6.6600000000000001</v>
      </c>
      <c r="L1081" s="244"/>
      <c r="M1081" s="244"/>
      <c r="N1081" s="244"/>
      <c r="O1081" s="244"/>
      <c r="P1081" s="244"/>
      <c r="Q1081" s="244"/>
      <c r="R1081" s="248"/>
      <c r="T1081" s="249"/>
      <c r="U1081" s="244"/>
      <c r="V1081" s="244"/>
      <c r="W1081" s="244"/>
      <c r="X1081" s="244"/>
      <c r="Y1081" s="244"/>
      <c r="Z1081" s="244"/>
      <c r="AA1081" s="250"/>
      <c r="AT1081" s="251" t="s">
        <v>280</v>
      </c>
      <c r="AU1081" s="251" t="s">
        <v>126</v>
      </c>
      <c r="AV1081" s="11" t="s">
        <v>126</v>
      </c>
      <c r="AW1081" s="11" t="s">
        <v>35</v>
      </c>
      <c r="AX1081" s="11" t="s">
        <v>77</v>
      </c>
      <c r="AY1081" s="251" t="s">
        <v>272</v>
      </c>
    </row>
    <row r="1082" s="12" customFormat="1" ht="16.5" customHeight="1">
      <c r="B1082" s="253"/>
      <c r="C1082" s="254"/>
      <c r="D1082" s="254"/>
      <c r="E1082" s="255" t="s">
        <v>22</v>
      </c>
      <c r="F1082" s="256" t="s">
        <v>284</v>
      </c>
      <c r="G1082" s="254"/>
      <c r="H1082" s="254"/>
      <c r="I1082" s="254"/>
      <c r="J1082" s="254"/>
      <c r="K1082" s="257">
        <v>6.6600000000000001</v>
      </c>
      <c r="L1082" s="254"/>
      <c r="M1082" s="254"/>
      <c r="N1082" s="254"/>
      <c r="O1082" s="254"/>
      <c r="P1082" s="254"/>
      <c r="Q1082" s="254"/>
      <c r="R1082" s="258"/>
      <c r="T1082" s="259"/>
      <c r="U1082" s="254"/>
      <c r="V1082" s="254"/>
      <c r="W1082" s="254"/>
      <c r="X1082" s="254"/>
      <c r="Y1082" s="254"/>
      <c r="Z1082" s="254"/>
      <c r="AA1082" s="260"/>
      <c r="AT1082" s="261" t="s">
        <v>280</v>
      </c>
      <c r="AU1082" s="261" t="s">
        <v>126</v>
      </c>
      <c r="AV1082" s="12" t="s">
        <v>277</v>
      </c>
      <c r="AW1082" s="12" t="s">
        <v>35</v>
      </c>
      <c r="AX1082" s="12" t="s">
        <v>77</v>
      </c>
      <c r="AY1082" s="261" t="s">
        <v>272</v>
      </c>
    </row>
    <row r="1083" s="13" customFormat="1" ht="16.5" customHeight="1">
      <c r="B1083" s="262"/>
      <c r="C1083" s="263"/>
      <c r="D1083" s="263"/>
      <c r="E1083" s="264" t="s">
        <v>22</v>
      </c>
      <c r="F1083" s="265" t="s">
        <v>285</v>
      </c>
      <c r="G1083" s="263"/>
      <c r="H1083" s="263"/>
      <c r="I1083" s="263"/>
      <c r="J1083" s="263"/>
      <c r="K1083" s="266">
        <v>6.6600000000000001</v>
      </c>
      <c r="L1083" s="263"/>
      <c r="M1083" s="263"/>
      <c r="N1083" s="263"/>
      <c r="O1083" s="263"/>
      <c r="P1083" s="263"/>
      <c r="Q1083" s="263"/>
      <c r="R1083" s="267"/>
      <c r="T1083" s="268"/>
      <c r="U1083" s="263"/>
      <c r="V1083" s="263"/>
      <c r="W1083" s="263"/>
      <c r="X1083" s="263"/>
      <c r="Y1083" s="263"/>
      <c r="Z1083" s="263"/>
      <c r="AA1083" s="269"/>
      <c r="AT1083" s="270" t="s">
        <v>280</v>
      </c>
      <c r="AU1083" s="270" t="s">
        <v>126</v>
      </c>
      <c r="AV1083" s="13" t="s">
        <v>276</v>
      </c>
      <c r="AW1083" s="13" t="s">
        <v>35</v>
      </c>
      <c r="AX1083" s="13" t="s">
        <v>85</v>
      </c>
      <c r="AY1083" s="270" t="s">
        <v>272</v>
      </c>
    </row>
    <row r="1084" s="1" customFormat="1" ht="25.5" customHeight="1">
      <c r="B1084" s="48"/>
      <c r="C1084" s="223" t="s">
        <v>946</v>
      </c>
      <c r="D1084" s="223" t="s">
        <v>273</v>
      </c>
      <c r="E1084" s="224" t="s">
        <v>947</v>
      </c>
      <c r="F1084" s="225" t="s">
        <v>948</v>
      </c>
      <c r="G1084" s="225"/>
      <c r="H1084" s="225"/>
      <c r="I1084" s="225"/>
      <c r="J1084" s="226" t="s">
        <v>334</v>
      </c>
      <c r="K1084" s="227">
        <v>6.6600000000000001</v>
      </c>
      <c r="L1084" s="228">
        <v>0</v>
      </c>
      <c r="M1084" s="229"/>
      <c r="N1084" s="230">
        <f>ROUND(L1084*K1084,2)</f>
        <v>0</v>
      </c>
      <c r="O1084" s="230"/>
      <c r="P1084" s="230"/>
      <c r="Q1084" s="230"/>
      <c r="R1084" s="50"/>
      <c r="T1084" s="231" t="s">
        <v>22</v>
      </c>
      <c r="U1084" s="58" t="s">
        <v>42</v>
      </c>
      <c r="V1084" s="49"/>
      <c r="W1084" s="232">
        <f>V1084*K1084</f>
        <v>0</v>
      </c>
      <c r="X1084" s="232">
        <v>0.00025000000000000001</v>
      </c>
      <c r="Y1084" s="232">
        <f>X1084*K1084</f>
        <v>0.001665</v>
      </c>
      <c r="Z1084" s="232">
        <v>0</v>
      </c>
      <c r="AA1084" s="233">
        <f>Z1084*K1084</f>
        <v>0</v>
      </c>
      <c r="AR1084" s="24" t="s">
        <v>369</v>
      </c>
      <c r="AT1084" s="24" t="s">
        <v>273</v>
      </c>
      <c r="AU1084" s="24" t="s">
        <v>126</v>
      </c>
      <c r="AY1084" s="24" t="s">
        <v>272</v>
      </c>
      <c r="BE1084" s="144">
        <f>IF(U1084="základní",N1084,0)</f>
        <v>0</v>
      </c>
      <c r="BF1084" s="144">
        <f>IF(U1084="snížená",N1084,0)</f>
        <v>0</v>
      </c>
      <c r="BG1084" s="144">
        <f>IF(U1084="zákl. přenesená",N1084,0)</f>
        <v>0</v>
      </c>
      <c r="BH1084" s="144">
        <f>IF(U1084="sníž. přenesená",N1084,0)</f>
        <v>0</v>
      </c>
      <c r="BI1084" s="144">
        <f>IF(U1084="nulová",N1084,0)</f>
        <v>0</v>
      </c>
      <c r="BJ1084" s="24" t="s">
        <v>85</v>
      </c>
      <c r="BK1084" s="144">
        <f>ROUND(L1084*K1084,2)</f>
        <v>0</v>
      </c>
      <c r="BL1084" s="24" t="s">
        <v>369</v>
      </c>
      <c r="BM1084" s="24" t="s">
        <v>949</v>
      </c>
    </row>
    <row r="1085" s="10" customFormat="1" ht="16.5" customHeight="1">
      <c r="B1085" s="234"/>
      <c r="C1085" s="235"/>
      <c r="D1085" s="235"/>
      <c r="E1085" s="236" t="s">
        <v>22</v>
      </c>
      <c r="F1085" s="237" t="s">
        <v>945</v>
      </c>
      <c r="G1085" s="238"/>
      <c r="H1085" s="238"/>
      <c r="I1085" s="238"/>
      <c r="J1085" s="235"/>
      <c r="K1085" s="236" t="s">
        <v>22</v>
      </c>
      <c r="L1085" s="235"/>
      <c r="M1085" s="235"/>
      <c r="N1085" s="235"/>
      <c r="O1085" s="235"/>
      <c r="P1085" s="235"/>
      <c r="Q1085" s="235"/>
      <c r="R1085" s="239"/>
      <c r="T1085" s="240"/>
      <c r="U1085" s="235"/>
      <c r="V1085" s="235"/>
      <c r="W1085" s="235"/>
      <c r="X1085" s="235"/>
      <c r="Y1085" s="235"/>
      <c r="Z1085" s="235"/>
      <c r="AA1085" s="241"/>
      <c r="AT1085" s="242" t="s">
        <v>280</v>
      </c>
      <c r="AU1085" s="242" t="s">
        <v>126</v>
      </c>
      <c r="AV1085" s="10" t="s">
        <v>85</v>
      </c>
      <c r="AW1085" s="10" t="s">
        <v>35</v>
      </c>
      <c r="AX1085" s="10" t="s">
        <v>77</v>
      </c>
      <c r="AY1085" s="242" t="s">
        <v>272</v>
      </c>
    </row>
    <row r="1086" s="11" customFormat="1" ht="16.5" customHeight="1">
      <c r="B1086" s="243"/>
      <c r="C1086" s="244"/>
      <c r="D1086" s="244"/>
      <c r="E1086" s="245" t="s">
        <v>22</v>
      </c>
      <c r="F1086" s="246" t="s">
        <v>22</v>
      </c>
      <c r="G1086" s="244"/>
      <c r="H1086" s="244"/>
      <c r="I1086" s="244"/>
      <c r="J1086" s="244"/>
      <c r="K1086" s="247">
        <v>0</v>
      </c>
      <c r="L1086" s="244"/>
      <c r="M1086" s="244"/>
      <c r="N1086" s="244"/>
      <c r="O1086" s="244"/>
      <c r="P1086" s="244"/>
      <c r="Q1086" s="244"/>
      <c r="R1086" s="248"/>
      <c r="T1086" s="249"/>
      <c r="U1086" s="244"/>
      <c r="V1086" s="244"/>
      <c r="W1086" s="244"/>
      <c r="X1086" s="244"/>
      <c r="Y1086" s="244"/>
      <c r="Z1086" s="244"/>
      <c r="AA1086" s="250"/>
      <c r="AT1086" s="251" t="s">
        <v>280</v>
      </c>
      <c r="AU1086" s="251" t="s">
        <v>126</v>
      </c>
      <c r="AV1086" s="11" t="s">
        <v>126</v>
      </c>
      <c r="AW1086" s="11" t="s">
        <v>6</v>
      </c>
      <c r="AX1086" s="11" t="s">
        <v>77</v>
      </c>
      <c r="AY1086" s="251" t="s">
        <v>272</v>
      </c>
    </row>
    <row r="1087" s="10" customFormat="1" ht="16.5" customHeight="1">
      <c r="B1087" s="234"/>
      <c r="C1087" s="235"/>
      <c r="D1087" s="235"/>
      <c r="E1087" s="236" t="s">
        <v>22</v>
      </c>
      <c r="F1087" s="252" t="s">
        <v>281</v>
      </c>
      <c r="G1087" s="235"/>
      <c r="H1087" s="235"/>
      <c r="I1087" s="235"/>
      <c r="J1087" s="235"/>
      <c r="K1087" s="236" t="s">
        <v>22</v>
      </c>
      <c r="L1087" s="235"/>
      <c r="M1087" s="235"/>
      <c r="N1087" s="235"/>
      <c r="O1087" s="235"/>
      <c r="P1087" s="235"/>
      <c r="Q1087" s="235"/>
      <c r="R1087" s="239"/>
      <c r="T1087" s="240"/>
      <c r="U1087" s="235"/>
      <c r="V1087" s="235"/>
      <c r="W1087" s="235"/>
      <c r="X1087" s="235"/>
      <c r="Y1087" s="235"/>
      <c r="Z1087" s="235"/>
      <c r="AA1087" s="241"/>
      <c r="AT1087" s="242" t="s">
        <v>280</v>
      </c>
      <c r="AU1087" s="242" t="s">
        <v>126</v>
      </c>
      <c r="AV1087" s="10" t="s">
        <v>85</v>
      </c>
      <c r="AW1087" s="10" t="s">
        <v>35</v>
      </c>
      <c r="AX1087" s="10" t="s">
        <v>77</v>
      </c>
      <c r="AY1087" s="242" t="s">
        <v>272</v>
      </c>
    </row>
    <row r="1088" s="10" customFormat="1" ht="16.5" customHeight="1">
      <c r="B1088" s="234"/>
      <c r="C1088" s="235"/>
      <c r="D1088" s="235"/>
      <c r="E1088" s="236" t="s">
        <v>22</v>
      </c>
      <c r="F1088" s="252" t="s">
        <v>527</v>
      </c>
      <c r="G1088" s="235"/>
      <c r="H1088" s="235"/>
      <c r="I1088" s="235"/>
      <c r="J1088" s="235"/>
      <c r="K1088" s="236" t="s">
        <v>22</v>
      </c>
      <c r="L1088" s="235"/>
      <c r="M1088" s="235"/>
      <c r="N1088" s="235"/>
      <c r="O1088" s="235"/>
      <c r="P1088" s="235"/>
      <c r="Q1088" s="235"/>
      <c r="R1088" s="239"/>
      <c r="T1088" s="240"/>
      <c r="U1088" s="235"/>
      <c r="V1088" s="235"/>
      <c r="W1088" s="235"/>
      <c r="X1088" s="235"/>
      <c r="Y1088" s="235"/>
      <c r="Z1088" s="235"/>
      <c r="AA1088" s="241"/>
      <c r="AT1088" s="242" t="s">
        <v>280</v>
      </c>
      <c r="AU1088" s="242" t="s">
        <v>126</v>
      </c>
      <c r="AV1088" s="10" t="s">
        <v>85</v>
      </c>
      <c r="AW1088" s="10" t="s">
        <v>35</v>
      </c>
      <c r="AX1088" s="10" t="s">
        <v>77</v>
      </c>
      <c r="AY1088" s="242" t="s">
        <v>272</v>
      </c>
    </row>
    <row r="1089" s="11" customFormat="1" ht="16.5" customHeight="1">
      <c r="B1089" s="243"/>
      <c r="C1089" s="244"/>
      <c r="D1089" s="244"/>
      <c r="E1089" s="245" t="s">
        <v>22</v>
      </c>
      <c r="F1089" s="246" t="s">
        <v>542</v>
      </c>
      <c r="G1089" s="244"/>
      <c r="H1089" s="244"/>
      <c r="I1089" s="244"/>
      <c r="J1089" s="244"/>
      <c r="K1089" s="247">
        <v>2.5</v>
      </c>
      <c r="L1089" s="244"/>
      <c r="M1089" s="244"/>
      <c r="N1089" s="244"/>
      <c r="O1089" s="244"/>
      <c r="P1089" s="244"/>
      <c r="Q1089" s="244"/>
      <c r="R1089" s="248"/>
      <c r="T1089" s="249"/>
      <c r="U1089" s="244"/>
      <c r="V1089" s="244"/>
      <c r="W1089" s="244"/>
      <c r="X1089" s="244"/>
      <c r="Y1089" s="244"/>
      <c r="Z1089" s="244"/>
      <c r="AA1089" s="250"/>
      <c r="AT1089" s="251" t="s">
        <v>280</v>
      </c>
      <c r="AU1089" s="251" t="s">
        <v>126</v>
      </c>
      <c r="AV1089" s="11" t="s">
        <v>126</v>
      </c>
      <c r="AW1089" s="11" t="s">
        <v>35</v>
      </c>
      <c r="AX1089" s="11" t="s">
        <v>77</v>
      </c>
      <c r="AY1089" s="251" t="s">
        <v>272</v>
      </c>
    </row>
    <row r="1090" s="12" customFormat="1" ht="16.5" customHeight="1">
      <c r="B1090" s="253"/>
      <c r="C1090" s="254"/>
      <c r="D1090" s="254"/>
      <c r="E1090" s="255" t="s">
        <v>22</v>
      </c>
      <c r="F1090" s="256" t="s">
        <v>284</v>
      </c>
      <c r="G1090" s="254"/>
      <c r="H1090" s="254"/>
      <c r="I1090" s="254"/>
      <c r="J1090" s="254"/>
      <c r="K1090" s="257">
        <v>2.5</v>
      </c>
      <c r="L1090" s="254"/>
      <c r="M1090" s="254"/>
      <c r="N1090" s="254"/>
      <c r="O1090" s="254"/>
      <c r="P1090" s="254"/>
      <c r="Q1090" s="254"/>
      <c r="R1090" s="258"/>
      <c r="T1090" s="259"/>
      <c r="U1090" s="254"/>
      <c r="V1090" s="254"/>
      <c r="W1090" s="254"/>
      <c r="X1090" s="254"/>
      <c r="Y1090" s="254"/>
      <c r="Z1090" s="254"/>
      <c r="AA1090" s="260"/>
      <c r="AT1090" s="261" t="s">
        <v>280</v>
      </c>
      <c r="AU1090" s="261" t="s">
        <v>126</v>
      </c>
      <c r="AV1090" s="12" t="s">
        <v>277</v>
      </c>
      <c r="AW1090" s="12" t="s">
        <v>35</v>
      </c>
      <c r="AX1090" s="12" t="s">
        <v>77</v>
      </c>
      <c r="AY1090" s="261" t="s">
        <v>272</v>
      </c>
    </row>
    <row r="1091" s="11" customFormat="1" ht="16.5" customHeight="1">
      <c r="B1091" s="243"/>
      <c r="C1091" s="244"/>
      <c r="D1091" s="244"/>
      <c r="E1091" s="245" t="s">
        <v>22</v>
      </c>
      <c r="F1091" s="246" t="s">
        <v>22</v>
      </c>
      <c r="G1091" s="244"/>
      <c r="H1091" s="244"/>
      <c r="I1091" s="244"/>
      <c r="J1091" s="244"/>
      <c r="K1091" s="247">
        <v>0</v>
      </c>
      <c r="L1091" s="244"/>
      <c r="M1091" s="244"/>
      <c r="N1091" s="244"/>
      <c r="O1091" s="244"/>
      <c r="P1091" s="244"/>
      <c r="Q1091" s="244"/>
      <c r="R1091" s="248"/>
      <c r="T1091" s="249"/>
      <c r="U1091" s="244"/>
      <c r="V1091" s="244"/>
      <c r="W1091" s="244"/>
      <c r="X1091" s="244"/>
      <c r="Y1091" s="244"/>
      <c r="Z1091" s="244"/>
      <c r="AA1091" s="250"/>
      <c r="AT1091" s="251" t="s">
        <v>280</v>
      </c>
      <c r="AU1091" s="251" t="s">
        <v>126</v>
      </c>
      <c r="AV1091" s="11" t="s">
        <v>126</v>
      </c>
      <c r="AW1091" s="11" t="s">
        <v>6</v>
      </c>
      <c r="AX1091" s="11" t="s">
        <v>77</v>
      </c>
      <c r="AY1091" s="251" t="s">
        <v>272</v>
      </c>
    </row>
    <row r="1092" s="10" customFormat="1" ht="16.5" customHeight="1">
      <c r="B1092" s="234"/>
      <c r="C1092" s="235"/>
      <c r="D1092" s="235"/>
      <c r="E1092" s="236" t="s">
        <v>22</v>
      </c>
      <c r="F1092" s="252" t="s">
        <v>362</v>
      </c>
      <c r="G1092" s="235"/>
      <c r="H1092" s="235"/>
      <c r="I1092" s="235"/>
      <c r="J1092" s="235"/>
      <c r="K1092" s="236" t="s">
        <v>22</v>
      </c>
      <c r="L1092" s="235"/>
      <c r="M1092" s="235"/>
      <c r="N1092" s="235"/>
      <c r="O1092" s="235"/>
      <c r="P1092" s="235"/>
      <c r="Q1092" s="235"/>
      <c r="R1092" s="239"/>
      <c r="T1092" s="240"/>
      <c r="U1092" s="235"/>
      <c r="V1092" s="235"/>
      <c r="W1092" s="235"/>
      <c r="X1092" s="235"/>
      <c r="Y1092" s="235"/>
      <c r="Z1092" s="235"/>
      <c r="AA1092" s="241"/>
      <c r="AT1092" s="242" t="s">
        <v>280</v>
      </c>
      <c r="AU1092" s="242" t="s">
        <v>126</v>
      </c>
      <c r="AV1092" s="10" t="s">
        <v>85</v>
      </c>
      <c r="AW1092" s="10" t="s">
        <v>35</v>
      </c>
      <c r="AX1092" s="10" t="s">
        <v>77</v>
      </c>
      <c r="AY1092" s="242" t="s">
        <v>272</v>
      </c>
    </row>
    <row r="1093" s="11" customFormat="1" ht="16.5" customHeight="1">
      <c r="B1093" s="243"/>
      <c r="C1093" s="244"/>
      <c r="D1093" s="244"/>
      <c r="E1093" s="245" t="s">
        <v>22</v>
      </c>
      <c r="F1093" s="246" t="s">
        <v>950</v>
      </c>
      <c r="G1093" s="244"/>
      <c r="H1093" s="244"/>
      <c r="I1093" s="244"/>
      <c r="J1093" s="244"/>
      <c r="K1093" s="247">
        <v>4.1600000000000001</v>
      </c>
      <c r="L1093" s="244"/>
      <c r="M1093" s="244"/>
      <c r="N1093" s="244"/>
      <c r="O1093" s="244"/>
      <c r="P1093" s="244"/>
      <c r="Q1093" s="244"/>
      <c r="R1093" s="248"/>
      <c r="T1093" s="249"/>
      <c r="U1093" s="244"/>
      <c r="V1093" s="244"/>
      <c r="W1093" s="244"/>
      <c r="X1093" s="244"/>
      <c r="Y1093" s="244"/>
      <c r="Z1093" s="244"/>
      <c r="AA1093" s="250"/>
      <c r="AT1093" s="251" t="s">
        <v>280</v>
      </c>
      <c r="AU1093" s="251" t="s">
        <v>126</v>
      </c>
      <c r="AV1093" s="11" t="s">
        <v>126</v>
      </c>
      <c r="AW1093" s="11" t="s">
        <v>35</v>
      </c>
      <c r="AX1093" s="11" t="s">
        <v>77</v>
      </c>
      <c r="AY1093" s="251" t="s">
        <v>272</v>
      </c>
    </row>
    <row r="1094" s="12" customFormat="1" ht="16.5" customHeight="1">
      <c r="B1094" s="253"/>
      <c r="C1094" s="254"/>
      <c r="D1094" s="254"/>
      <c r="E1094" s="255" t="s">
        <v>22</v>
      </c>
      <c r="F1094" s="256" t="s">
        <v>284</v>
      </c>
      <c r="G1094" s="254"/>
      <c r="H1094" s="254"/>
      <c r="I1094" s="254"/>
      <c r="J1094" s="254"/>
      <c r="K1094" s="257">
        <v>4.1600000000000001</v>
      </c>
      <c r="L1094" s="254"/>
      <c r="M1094" s="254"/>
      <c r="N1094" s="254"/>
      <c r="O1094" s="254"/>
      <c r="P1094" s="254"/>
      <c r="Q1094" s="254"/>
      <c r="R1094" s="258"/>
      <c r="T1094" s="259"/>
      <c r="U1094" s="254"/>
      <c r="V1094" s="254"/>
      <c r="W1094" s="254"/>
      <c r="X1094" s="254"/>
      <c r="Y1094" s="254"/>
      <c r="Z1094" s="254"/>
      <c r="AA1094" s="260"/>
      <c r="AT1094" s="261" t="s">
        <v>280</v>
      </c>
      <c r="AU1094" s="261" t="s">
        <v>126</v>
      </c>
      <c r="AV1094" s="12" t="s">
        <v>277</v>
      </c>
      <c r="AW1094" s="12" t="s">
        <v>35</v>
      </c>
      <c r="AX1094" s="12" t="s">
        <v>77</v>
      </c>
      <c r="AY1094" s="261" t="s">
        <v>272</v>
      </c>
    </row>
    <row r="1095" s="13" customFormat="1" ht="16.5" customHeight="1">
      <c r="B1095" s="262"/>
      <c r="C1095" s="263"/>
      <c r="D1095" s="263"/>
      <c r="E1095" s="264" t="s">
        <v>197</v>
      </c>
      <c r="F1095" s="265" t="s">
        <v>285</v>
      </c>
      <c r="G1095" s="263"/>
      <c r="H1095" s="263"/>
      <c r="I1095" s="263"/>
      <c r="J1095" s="263"/>
      <c r="K1095" s="266">
        <v>6.6600000000000001</v>
      </c>
      <c r="L1095" s="263"/>
      <c r="M1095" s="263"/>
      <c r="N1095" s="263"/>
      <c r="O1095" s="263"/>
      <c r="P1095" s="263"/>
      <c r="Q1095" s="263"/>
      <c r="R1095" s="267"/>
      <c r="T1095" s="268"/>
      <c r="U1095" s="263"/>
      <c r="V1095" s="263"/>
      <c r="W1095" s="263"/>
      <c r="X1095" s="263"/>
      <c r="Y1095" s="263"/>
      <c r="Z1095" s="263"/>
      <c r="AA1095" s="269"/>
      <c r="AT1095" s="270" t="s">
        <v>280</v>
      </c>
      <c r="AU1095" s="270" t="s">
        <v>126</v>
      </c>
      <c r="AV1095" s="13" t="s">
        <v>276</v>
      </c>
      <c r="AW1095" s="13" t="s">
        <v>35</v>
      </c>
      <c r="AX1095" s="13" t="s">
        <v>85</v>
      </c>
      <c r="AY1095" s="270" t="s">
        <v>272</v>
      </c>
    </row>
    <row r="1096" s="1" customFormat="1" ht="51" customHeight="1">
      <c r="B1096" s="48"/>
      <c r="C1096" s="223" t="s">
        <v>951</v>
      </c>
      <c r="D1096" s="223" t="s">
        <v>273</v>
      </c>
      <c r="E1096" s="224" t="s">
        <v>952</v>
      </c>
      <c r="F1096" s="225" t="s">
        <v>953</v>
      </c>
      <c r="G1096" s="225"/>
      <c r="H1096" s="225"/>
      <c r="I1096" s="225"/>
      <c r="J1096" s="226" t="s">
        <v>321</v>
      </c>
      <c r="K1096" s="227">
        <v>0.0050000000000000001</v>
      </c>
      <c r="L1096" s="228">
        <v>0</v>
      </c>
      <c r="M1096" s="229"/>
      <c r="N1096" s="230">
        <f>ROUND(L1096*K1096,2)</f>
        <v>0</v>
      </c>
      <c r="O1096" s="230"/>
      <c r="P1096" s="230"/>
      <c r="Q1096" s="230"/>
      <c r="R1096" s="50"/>
      <c r="T1096" s="231" t="s">
        <v>22</v>
      </c>
      <c r="U1096" s="58" t="s">
        <v>42</v>
      </c>
      <c r="V1096" s="49"/>
      <c r="W1096" s="232">
        <f>V1096*K1096</f>
        <v>0</v>
      </c>
      <c r="X1096" s="232">
        <v>0</v>
      </c>
      <c r="Y1096" s="232">
        <f>X1096*K1096</f>
        <v>0</v>
      </c>
      <c r="Z1096" s="232">
        <v>0</v>
      </c>
      <c r="AA1096" s="233">
        <f>Z1096*K1096</f>
        <v>0</v>
      </c>
      <c r="AR1096" s="24" t="s">
        <v>369</v>
      </c>
      <c r="AT1096" s="24" t="s">
        <v>273</v>
      </c>
      <c r="AU1096" s="24" t="s">
        <v>126</v>
      </c>
      <c r="AY1096" s="24" t="s">
        <v>272</v>
      </c>
      <c r="BE1096" s="144">
        <f>IF(U1096="základní",N1096,0)</f>
        <v>0</v>
      </c>
      <c r="BF1096" s="144">
        <f>IF(U1096="snížená",N1096,0)</f>
        <v>0</v>
      </c>
      <c r="BG1096" s="144">
        <f>IF(U1096="zákl. přenesená",N1096,0)</f>
        <v>0</v>
      </c>
      <c r="BH1096" s="144">
        <f>IF(U1096="sníž. přenesená",N1096,0)</f>
        <v>0</v>
      </c>
      <c r="BI1096" s="144">
        <f>IF(U1096="nulová",N1096,0)</f>
        <v>0</v>
      </c>
      <c r="BJ1096" s="24" t="s">
        <v>85</v>
      </c>
      <c r="BK1096" s="144">
        <f>ROUND(L1096*K1096,2)</f>
        <v>0</v>
      </c>
      <c r="BL1096" s="24" t="s">
        <v>369</v>
      </c>
      <c r="BM1096" s="24" t="s">
        <v>954</v>
      </c>
    </row>
    <row r="1097" s="9" customFormat="1" ht="29.88" customHeight="1">
      <c r="B1097" s="208"/>
      <c r="C1097" s="209"/>
      <c r="D1097" s="219" t="s">
        <v>248</v>
      </c>
      <c r="E1097" s="219"/>
      <c r="F1097" s="219"/>
      <c r="G1097" s="219"/>
      <c r="H1097" s="219"/>
      <c r="I1097" s="219"/>
      <c r="J1097" s="219"/>
      <c r="K1097" s="219"/>
      <c r="L1097" s="219"/>
      <c r="M1097" s="219"/>
      <c r="N1097" s="283">
        <f>BK1097</f>
        <v>0</v>
      </c>
      <c r="O1097" s="284"/>
      <c r="P1097" s="284"/>
      <c r="Q1097" s="284"/>
      <c r="R1097" s="212"/>
      <c r="T1097" s="213"/>
      <c r="U1097" s="209"/>
      <c r="V1097" s="209"/>
      <c r="W1097" s="214">
        <f>SUM(W1098:W1112)</f>
        <v>0</v>
      </c>
      <c r="X1097" s="209"/>
      <c r="Y1097" s="214">
        <f>SUM(Y1098:Y1112)</f>
        <v>0.012663000000000001</v>
      </c>
      <c r="Z1097" s="209"/>
      <c r="AA1097" s="215">
        <f>SUM(AA1098:AA1112)</f>
        <v>0</v>
      </c>
      <c r="AR1097" s="216" t="s">
        <v>126</v>
      </c>
      <c r="AT1097" s="217" t="s">
        <v>76</v>
      </c>
      <c r="AU1097" s="217" t="s">
        <v>85</v>
      </c>
      <c r="AY1097" s="216" t="s">
        <v>272</v>
      </c>
      <c r="BK1097" s="218">
        <f>SUM(BK1098:BK1112)</f>
        <v>0</v>
      </c>
    </row>
    <row r="1098" s="1" customFormat="1" ht="51" customHeight="1">
      <c r="B1098" s="48"/>
      <c r="C1098" s="223" t="s">
        <v>955</v>
      </c>
      <c r="D1098" s="223" t="s">
        <v>273</v>
      </c>
      <c r="E1098" s="224" t="s">
        <v>956</v>
      </c>
      <c r="F1098" s="225" t="s">
        <v>957</v>
      </c>
      <c r="G1098" s="225"/>
      <c r="H1098" s="225"/>
      <c r="I1098" s="225"/>
      <c r="J1098" s="226" t="s">
        <v>334</v>
      </c>
      <c r="K1098" s="227">
        <v>18.899999999999999</v>
      </c>
      <c r="L1098" s="228">
        <v>0</v>
      </c>
      <c r="M1098" s="229"/>
      <c r="N1098" s="230">
        <f>ROUND(L1098*K1098,2)</f>
        <v>0</v>
      </c>
      <c r="O1098" s="230"/>
      <c r="P1098" s="230"/>
      <c r="Q1098" s="230"/>
      <c r="R1098" s="50"/>
      <c r="T1098" s="231" t="s">
        <v>22</v>
      </c>
      <c r="U1098" s="58" t="s">
        <v>42</v>
      </c>
      <c r="V1098" s="49"/>
      <c r="W1098" s="232">
        <f>V1098*K1098</f>
        <v>0</v>
      </c>
      <c r="X1098" s="232">
        <v>0.00017000000000000001</v>
      </c>
      <c r="Y1098" s="232">
        <f>X1098*K1098</f>
        <v>0.0032130000000000001</v>
      </c>
      <c r="Z1098" s="232">
        <v>0</v>
      </c>
      <c r="AA1098" s="233">
        <f>Z1098*K1098</f>
        <v>0</v>
      </c>
      <c r="AR1098" s="24" t="s">
        <v>369</v>
      </c>
      <c r="AT1098" s="24" t="s">
        <v>273</v>
      </c>
      <c r="AU1098" s="24" t="s">
        <v>126</v>
      </c>
      <c r="AY1098" s="24" t="s">
        <v>272</v>
      </c>
      <c r="BE1098" s="144">
        <f>IF(U1098="základní",N1098,0)</f>
        <v>0</v>
      </c>
      <c r="BF1098" s="144">
        <f>IF(U1098="snížená",N1098,0)</f>
        <v>0</v>
      </c>
      <c r="BG1098" s="144">
        <f>IF(U1098="zákl. přenesená",N1098,0)</f>
        <v>0</v>
      </c>
      <c r="BH1098" s="144">
        <f>IF(U1098="sníž. přenesená",N1098,0)</f>
        <v>0</v>
      </c>
      <c r="BI1098" s="144">
        <f>IF(U1098="nulová",N1098,0)</f>
        <v>0</v>
      </c>
      <c r="BJ1098" s="24" t="s">
        <v>85</v>
      </c>
      <c r="BK1098" s="144">
        <f>ROUND(L1098*K1098,2)</f>
        <v>0</v>
      </c>
      <c r="BL1098" s="24" t="s">
        <v>369</v>
      </c>
      <c r="BM1098" s="24" t="s">
        <v>958</v>
      </c>
    </row>
    <row r="1099" s="10" customFormat="1" ht="16.5" customHeight="1">
      <c r="B1099" s="234"/>
      <c r="C1099" s="235"/>
      <c r="D1099" s="235"/>
      <c r="E1099" s="236" t="s">
        <v>22</v>
      </c>
      <c r="F1099" s="237" t="s">
        <v>944</v>
      </c>
      <c r="G1099" s="238"/>
      <c r="H1099" s="238"/>
      <c r="I1099" s="238"/>
      <c r="J1099" s="235"/>
      <c r="K1099" s="236" t="s">
        <v>22</v>
      </c>
      <c r="L1099" s="235"/>
      <c r="M1099" s="235"/>
      <c r="N1099" s="235"/>
      <c r="O1099" s="235"/>
      <c r="P1099" s="235"/>
      <c r="Q1099" s="235"/>
      <c r="R1099" s="239"/>
      <c r="T1099" s="240"/>
      <c r="U1099" s="235"/>
      <c r="V1099" s="235"/>
      <c r="W1099" s="235"/>
      <c r="X1099" s="235"/>
      <c r="Y1099" s="235"/>
      <c r="Z1099" s="235"/>
      <c r="AA1099" s="241"/>
      <c r="AT1099" s="242" t="s">
        <v>280</v>
      </c>
      <c r="AU1099" s="242" t="s">
        <v>126</v>
      </c>
      <c r="AV1099" s="10" t="s">
        <v>85</v>
      </c>
      <c r="AW1099" s="10" t="s">
        <v>35</v>
      </c>
      <c r="AX1099" s="10" t="s">
        <v>77</v>
      </c>
      <c r="AY1099" s="242" t="s">
        <v>272</v>
      </c>
    </row>
    <row r="1100" s="11" customFormat="1" ht="16.5" customHeight="1">
      <c r="B1100" s="243"/>
      <c r="C1100" s="244"/>
      <c r="D1100" s="244"/>
      <c r="E1100" s="245" t="s">
        <v>22</v>
      </c>
      <c r="F1100" s="246" t="s">
        <v>22</v>
      </c>
      <c r="G1100" s="244"/>
      <c r="H1100" s="244"/>
      <c r="I1100" s="244"/>
      <c r="J1100" s="244"/>
      <c r="K1100" s="247">
        <v>0</v>
      </c>
      <c r="L1100" s="244"/>
      <c r="M1100" s="244"/>
      <c r="N1100" s="244"/>
      <c r="O1100" s="244"/>
      <c r="P1100" s="244"/>
      <c r="Q1100" s="244"/>
      <c r="R1100" s="248"/>
      <c r="T1100" s="249"/>
      <c r="U1100" s="244"/>
      <c r="V1100" s="244"/>
      <c r="W1100" s="244"/>
      <c r="X1100" s="244"/>
      <c r="Y1100" s="244"/>
      <c r="Z1100" s="244"/>
      <c r="AA1100" s="250"/>
      <c r="AT1100" s="251" t="s">
        <v>280</v>
      </c>
      <c r="AU1100" s="251" t="s">
        <v>126</v>
      </c>
      <c r="AV1100" s="11" t="s">
        <v>126</v>
      </c>
      <c r="AW1100" s="11" t="s">
        <v>6</v>
      </c>
      <c r="AX1100" s="11" t="s">
        <v>77</v>
      </c>
      <c r="AY1100" s="251" t="s">
        <v>272</v>
      </c>
    </row>
    <row r="1101" s="10" customFormat="1" ht="16.5" customHeight="1">
      <c r="B1101" s="234"/>
      <c r="C1101" s="235"/>
      <c r="D1101" s="235"/>
      <c r="E1101" s="236" t="s">
        <v>22</v>
      </c>
      <c r="F1101" s="252" t="s">
        <v>959</v>
      </c>
      <c r="G1101" s="235"/>
      <c r="H1101" s="235"/>
      <c r="I1101" s="235"/>
      <c r="J1101" s="235"/>
      <c r="K1101" s="236" t="s">
        <v>22</v>
      </c>
      <c r="L1101" s="235"/>
      <c r="M1101" s="235"/>
      <c r="N1101" s="235"/>
      <c r="O1101" s="235"/>
      <c r="P1101" s="235"/>
      <c r="Q1101" s="235"/>
      <c r="R1101" s="239"/>
      <c r="T1101" s="240"/>
      <c r="U1101" s="235"/>
      <c r="V1101" s="235"/>
      <c r="W1101" s="235"/>
      <c r="X1101" s="235"/>
      <c r="Y1101" s="235"/>
      <c r="Z1101" s="235"/>
      <c r="AA1101" s="241"/>
      <c r="AT1101" s="242" t="s">
        <v>280</v>
      </c>
      <c r="AU1101" s="242" t="s">
        <v>126</v>
      </c>
      <c r="AV1101" s="10" t="s">
        <v>85</v>
      </c>
      <c r="AW1101" s="10" t="s">
        <v>35</v>
      </c>
      <c r="AX1101" s="10" t="s">
        <v>77</v>
      </c>
      <c r="AY1101" s="242" t="s">
        <v>272</v>
      </c>
    </row>
    <row r="1102" s="11" customFormat="1" ht="16.5" customHeight="1">
      <c r="B1102" s="243"/>
      <c r="C1102" s="244"/>
      <c r="D1102" s="244"/>
      <c r="E1102" s="245" t="s">
        <v>22</v>
      </c>
      <c r="F1102" s="246" t="s">
        <v>199</v>
      </c>
      <c r="G1102" s="244"/>
      <c r="H1102" s="244"/>
      <c r="I1102" s="244"/>
      <c r="J1102" s="244"/>
      <c r="K1102" s="247">
        <v>18.899999999999999</v>
      </c>
      <c r="L1102" s="244"/>
      <c r="M1102" s="244"/>
      <c r="N1102" s="244"/>
      <c r="O1102" s="244"/>
      <c r="P1102" s="244"/>
      <c r="Q1102" s="244"/>
      <c r="R1102" s="248"/>
      <c r="T1102" s="249"/>
      <c r="U1102" s="244"/>
      <c r="V1102" s="244"/>
      <c r="W1102" s="244"/>
      <c r="X1102" s="244"/>
      <c r="Y1102" s="244"/>
      <c r="Z1102" s="244"/>
      <c r="AA1102" s="250"/>
      <c r="AT1102" s="251" t="s">
        <v>280</v>
      </c>
      <c r="AU1102" s="251" t="s">
        <v>126</v>
      </c>
      <c r="AV1102" s="11" t="s">
        <v>126</v>
      </c>
      <c r="AW1102" s="11" t="s">
        <v>35</v>
      </c>
      <c r="AX1102" s="11" t="s">
        <v>77</v>
      </c>
      <c r="AY1102" s="251" t="s">
        <v>272</v>
      </c>
    </row>
    <row r="1103" s="12" customFormat="1" ht="16.5" customHeight="1">
      <c r="B1103" s="253"/>
      <c r="C1103" s="254"/>
      <c r="D1103" s="254"/>
      <c r="E1103" s="255" t="s">
        <v>22</v>
      </c>
      <c r="F1103" s="256" t="s">
        <v>284</v>
      </c>
      <c r="G1103" s="254"/>
      <c r="H1103" s="254"/>
      <c r="I1103" s="254"/>
      <c r="J1103" s="254"/>
      <c r="K1103" s="257">
        <v>18.899999999999999</v>
      </c>
      <c r="L1103" s="254"/>
      <c r="M1103" s="254"/>
      <c r="N1103" s="254"/>
      <c r="O1103" s="254"/>
      <c r="P1103" s="254"/>
      <c r="Q1103" s="254"/>
      <c r="R1103" s="258"/>
      <c r="T1103" s="259"/>
      <c r="U1103" s="254"/>
      <c r="V1103" s="254"/>
      <c r="W1103" s="254"/>
      <c r="X1103" s="254"/>
      <c r="Y1103" s="254"/>
      <c r="Z1103" s="254"/>
      <c r="AA1103" s="260"/>
      <c r="AT1103" s="261" t="s">
        <v>280</v>
      </c>
      <c r="AU1103" s="261" t="s">
        <v>126</v>
      </c>
      <c r="AV1103" s="12" t="s">
        <v>277</v>
      </c>
      <c r="AW1103" s="12" t="s">
        <v>35</v>
      </c>
      <c r="AX1103" s="12" t="s">
        <v>77</v>
      </c>
      <c r="AY1103" s="261" t="s">
        <v>272</v>
      </c>
    </row>
    <row r="1104" s="13" customFormat="1" ht="16.5" customHeight="1">
      <c r="B1104" s="262"/>
      <c r="C1104" s="263"/>
      <c r="D1104" s="263"/>
      <c r="E1104" s="264" t="s">
        <v>22</v>
      </c>
      <c r="F1104" s="265" t="s">
        <v>285</v>
      </c>
      <c r="G1104" s="263"/>
      <c r="H1104" s="263"/>
      <c r="I1104" s="263"/>
      <c r="J1104" s="263"/>
      <c r="K1104" s="266">
        <v>18.899999999999999</v>
      </c>
      <c r="L1104" s="263"/>
      <c r="M1104" s="263"/>
      <c r="N1104" s="263"/>
      <c r="O1104" s="263"/>
      <c r="P1104" s="263"/>
      <c r="Q1104" s="263"/>
      <c r="R1104" s="267"/>
      <c r="T1104" s="268"/>
      <c r="U1104" s="263"/>
      <c r="V1104" s="263"/>
      <c r="W1104" s="263"/>
      <c r="X1104" s="263"/>
      <c r="Y1104" s="263"/>
      <c r="Z1104" s="263"/>
      <c r="AA1104" s="269"/>
      <c r="AT1104" s="270" t="s">
        <v>280</v>
      </c>
      <c r="AU1104" s="270" t="s">
        <v>126</v>
      </c>
      <c r="AV1104" s="13" t="s">
        <v>276</v>
      </c>
      <c r="AW1104" s="13" t="s">
        <v>35</v>
      </c>
      <c r="AX1104" s="13" t="s">
        <v>85</v>
      </c>
      <c r="AY1104" s="270" t="s">
        <v>272</v>
      </c>
    </row>
    <row r="1105" s="1" customFormat="1" ht="63.75" customHeight="1">
      <c r="B1105" s="48"/>
      <c r="C1105" s="223" t="s">
        <v>960</v>
      </c>
      <c r="D1105" s="223" t="s">
        <v>273</v>
      </c>
      <c r="E1105" s="224" t="s">
        <v>961</v>
      </c>
      <c r="F1105" s="225" t="s">
        <v>962</v>
      </c>
      <c r="G1105" s="225"/>
      <c r="H1105" s="225"/>
      <c r="I1105" s="225"/>
      <c r="J1105" s="226" t="s">
        <v>334</v>
      </c>
      <c r="K1105" s="227">
        <v>18.899999999999999</v>
      </c>
      <c r="L1105" s="228">
        <v>0</v>
      </c>
      <c r="M1105" s="229"/>
      <c r="N1105" s="230">
        <f>ROUND(L1105*K1105,2)</f>
        <v>0</v>
      </c>
      <c r="O1105" s="230"/>
      <c r="P1105" s="230"/>
      <c r="Q1105" s="230"/>
      <c r="R1105" s="50"/>
      <c r="T1105" s="231" t="s">
        <v>22</v>
      </c>
      <c r="U1105" s="58" t="s">
        <v>42</v>
      </c>
      <c r="V1105" s="49"/>
      <c r="W1105" s="232">
        <f>V1105*K1105</f>
        <v>0</v>
      </c>
      <c r="X1105" s="232">
        <v>0.00050000000000000001</v>
      </c>
      <c r="Y1105" s="232">
        <f>X1105*K1105</f>
        <v>0.0094500000000000001</v>
      </c>
      <c r="Z1105" s="232">
        <v>0</v>
      </c>
      <c r="AA1105" s="233">
        <f>Z1105*K1105</f>
        <v>0</v>
      </c>
      <c r="AR1105" s="24" t="s">
        <v>369</v>
      </c>
      <c r="AT1105" s="24" t="s">
        <v>273</v>
      </c>
      <c r="AU1105" s="24" t="s">
        <v>126</v>
      </c>
      <c r="AY1105" s="24" t="s">
        <v>272</v>
      </c>
      <c r="BE1105" s="144">
        <f>IF(U1105="základní",N1105,0)</f>
        <v>0</v>
      </c>
      <c r="BF1105" s="144">
        <f>IF(U1105="snížená",N1105,0)</f>
        <v>0</v>
      </c>
      <c r="BG1105" s="144">
        <f>IF(U1105="zákl. přenesená",N1105,0)</f>
        <v>0</v>
      </c>
      <c r="BH1105" s="144">
        <f>IF(U1105="sníž. přenesená",N1105,0)</f>
        <v>0</v>
      </c>
      <c r="BI1105" s="144">
        <f>IF(U1105="nulová",N1105,0)</f>
        <v>0</v>
      </c>
      <c r="BJ1105" s="24" t="s">
        <v>85</v>
      </c>
      <c r="BK1105" s="144">
        <f>ROUND(L1105*K1105,2)</f>
        <v>0</v>
      </c>
      <c r="BL1105" s="24" t="s">
        <v>369</v>
      </c>
      <c r="BM1105" s="24" t="s">
        <v>963</v>
      </c>
    </row>
    <row r="1106" s="10" customFormat="1" ht="16.5" customHeight="1">
      <c r="B1106" s="234"/>
      <c r="C1106" s="235"/>
      <c r="D1106" s="235"/>
      <c r="E1106" s="236" t="s">
        <v>22</v>
      </c>
      <c r="F1106" s="237" t="s">
        <v>959</v>
      </c>
      <c r="G1106" s="238"/>
      <c r="H1106" s="238"/>
      <c r="I1106" s="238"/>
      <c r="J1106" s="235"/>
      <c r="K1106" s="236" t="s">
        <v>22</v>
      </c>
      <c r="L1106" s="235"/>
      <c r="M1106" s="235"/>
      <c r="N1106" s="235"/>
      <c r="O1106" s="235"/>
      <c r="P1106" s="235"/>
      <c r="Q1106" s="235"/>
      <c r="R1106" s="239"/>
      <c r="T1106" s="240"/>
      <c r="U1106" s="235"/>
      <c r="V1106" s="235"/>
      <c r="W1106" s="235"/>
      <c r="X1106" s="235"/>
      <c r="Y1106" s="235"/>
      <c r="Z1106" s="235"/>
      <c r="AA1106" s="241"/>
      <c r="AT1106" s="242" t="s">
        <v>280</v>
      </c>
      <c r="AU1106" s="242" t="s">
        <v>126</v>
      </c>
      <c r="AV1106" s="10" t="s">
        <v>85</v>
      </c>
      <c r="AW1106" s="10" t="s">
        <v>35</v>
      </c>
      <c r="AX1106" s="10" t="s">
        <v>77</v>
      </c>
      <c r="AY1106" s="242" t="s">
        <v>272</v>
      </c>
    </row>
    <row r="1107" s="11" customFormat="1" ht="16.5" customHeight="1">
      <c r="B1107" s="243"/>
      <c r="C1107" s="244"/>
      <c r="D1107" s="244"/>
      <c r="E1107" s="245" t="s">
        <v>22</v>
      </c>
      <c r="F1107" s="246" t="s">
        <v>22</v>
      </c>
      <c r="G1107" s="244"/>
      <c r="H1107" s="244"/>
      <c r="I1107" s="244"/>
      <c r="J1107" s="244"/>
      <c r="K1107" s="247">
        <v>0</v>
      </c>
      <c r="L1107" s="244"/>
      <c r="M1107" s="244"/>
      <c r="N1107" s="244"/>
      <c r="O1107" s="244"/>
      <c r="P1107" s="244"/>
      <c r="Q1107" s="244"/>
      <c r="R1107" s="248"/>
      <c r="T1107" s="249"/>
      <c r="U1107" s="244"/>
      <c r="V1107" s="244"/>
      <c r="W1107" s="244"/>
      <c r="X1107" s="244"/>
      <c r="Y1107" s="244"/>
      <c r="Z1107" s="244"/>
      <c r="AA1107" s="250"/>
      <c r="AT1107" s="251" t="s">
        <v>280</v>
      </c>
      <c r="AU1107" s="251" t="s">
        <v>126</v>
      </c>
      <c r="AV1107" s="11" t="s">
        <v>126</v>
      </c>
      <c r="AW1107" s="11" t="s">
        <v>6</v>
      </c>
      <c r="AX1107" s="11" t="s">
        <v>77</v>
      </c>
      <c r="AY1107" s="251" t="s">
        <v>272</v>
      </c>
    </row>
    <row r="1108" s="10" customFormat="1" ht="16.5" customHeight="1">
      <c r="B1108" s="234"/>
      <c r="C1108" s="235"/>
      <c r="D1108" s="235"/>
      <c r="E1108" s="236" t="s">
        <v>22</v>
      </c>
      <c r="F1108" s="252" t="s">
        <v>281</v>
      </c>
      <c r="G1108" s="235"/>
      <c r="H1108" s="235"/>
      <c r="I1108" s="235"/>
      <c r="J1108" s="235"/>
      <c r="K1108" s="236" t="s">
        <v>22</v>
      </c>
      <c r="L1108" s="235"/>
      <c r="M1108" s="235"/>
      <c r="N1108" s="235"/>
      <c r="O1108" s="235"/>
      <c r="P1108" s="235"/>
      <c r="Q1108" s="235"/>
      <c r="R1108" s="239"/>
      <c r="T1108" s="240"/>
      <c r="U1108" s="235"/>
      <c r="V1108" s="235"/>
      <c r="W1108" s="235"/>
      <c r="X1108" s="235"/>
      <c r="Y1108" s="235"/>
      <c r="Z1108" s="235"/>
      <c r="AA1108" s="241"/>
      <c r="AT1108" s="242" t="s">
        <v>280</v>
      </c>
      <c r="AU1108" s="242" t="s">
        <v>126</v>
      </c>
      <c r="AV1108" s="10" t="s">
        <v>85</v>
      </c>
      <c r="AW1108" s="10" t="s">
        <v>35</v>
      </c>
      <c r="AX1108" s="10" t="s">
        <v>77</v>
      </c>
      <c r="AY1108" s="242" t="s">
        <v>272</v>
      </c>
    </row>
    <row r="1109" s="10" customFormat="1" ht="16.5" customHeight="1">
      <c r="B1109" s="234"/>
      <c r="C1109" s="235"/>
      <c r="D1109" s="235"/>
      <c r="E1109" s="236" t="s">
        <v>22</v>
      </c>
      <c r="F1109" s="252" t="s">
        <v>362</v>
      </c>
      <c r="G1109" s="235"/>
      <c r="H1109" s="235"/>
      <c r="I1109" s="235"/>
      <c r="J1109" s="235"/>
      <c r="K1109" s="236" t="s">
        <v>22</v>
      </c>
      <c r="L1109" s="235"/>
      <c r="M1109" s="235"/>
      <c r="N1109" s="235"/>
      <c r="O1109" s="235"/>
      <c r="P1109" s="235"/>
      <c r="Q1109" s="235"/>
      <c r="R1109" s="239"/>
      <c r="T1109" s="240"/>
      <c r="U1109" s="235"/>
      <c r="V1109" s="235"/>
      <c r="W1109" s="235"/>
      <c r="X1109" s="235"/>
      <c r="Y1109" s="235"/>
      <c r="Z1109" s="235"/>
      <c r="AA1109" s="241"/>
      <c r="AT1109" s="242" t="s">
        <v>280</v>
      </c>
      <c r="AU1109" s="242" t="s">
        <v>126</v>
      </c>
      <c r="AV1109" s="10" t="s">
        <v>85</v>
      </c>
      <c r="AW1109" s="10" t="s">
        <v>35</v>
      </c>
      <c r="AX1109" s="10" t="s">
        <v>77</v>
      </c>
      <c r="AY1109" s="242" t="s">
        <v>272</v>
      </c>
    </row>
    <row r="1110" s="11" customFormat="1" ht="16.5" customHeight="1">
      <c r="B1110" s="243"/>
      <c r="C1110" s="244"/>
      <c r="D1110" s="244"/>
      <c r="E1110" s="245" t="s">
        <v>22</v>
      </c>
      <c r="F1110" s="246" t="s">
        <v>964</v>
      </c>
      <c r="G1110" s="244"/>
      <c r="H1110" s="244"/>
      <c r="I1110" s="244"/>
      <c r="J1110" s="244"/>
      <c r="K1110" s="247">
        <v>18.899999999999999</v>
      </c>
      <c r="L1110" s="244"/>
      <c r="M1110" s="244"/>
      <c r="N1110" s="244"/>
      <c r="O1110" s="244"/>
      <c r="P1110" s="244"/>
      <c r="Q1110" s="244"/>
      <c r="R1110" s="248"/>
      <c r="T1110" s="249"/>
      <c r="U1110" s="244"/>
      <c r="V1110" s="244"/>
      <c r="W1110" s="244"/>
      <c r="X1110" s="244"/>
      <c r="Y1110" s="244"/>
      <c r="Z1110" s="244"/>
      <c r="AA1110" s="250"/>
      <c r="AT1110" s="251" t="s">
        <v>280</v>
      </c>
      <c r="AU1110" s="251" t="s">
        <v>126</v>
      </c>
      <c r="AV1110" s="11" t="s">
        <v>126</v>
      </c>
      <c r="AW1110" s="11" t="s">
        <v>35</v>
      </c>
      <c r="AX1110" s="11" t="s">
        <v>77</v>
      </c>
      <c r="AY1110" s="251" t="s">
        <v>272</v>
      </c>
    </row>
    <row r="1111" s="12" customFormat="1" ht="16.5" customHeight="1">
      <c r="B1111" s="253"/>
      <c r="C1111" s="254"/>
      <c r="D1111" s="254"/>
      <c r="E1111" s="255" t="s">
        <v>22</v>
      </c>
      <c r="F1111" s="256" t="s">
        <v>284</v>
      </c>
      <c r="G1111" s="254"/>
      <c r="H1111" s="254"/>
      <c r="I1111" s="254"/>
      <c r="J1111" s="254"/>
      <c r="K1111" s="257">
        <v>18.899999999999999</v>
      </c>
      <c r="L1111" s="254"/>
      <c r="M1111" s="254"/>
      <c r="N1111" s="254"/>
      <c r="O1111" s="254"/>
      <c r="P1111" s="254"/>
      <c r="Q1111" s="254"/>
      <c r="R1111" s="258"/>
      <c r="T1111" s="259"/>
      <c r="U1111" s="254"/>
      <c r="V1111" s="254"/>
      <c r="W1111" s="254"/>
      <c r="X1111" s="254"/>
      <c r="Y1111" s="254"/>
      <c r="Z1111" s="254"/>
      <c r="AA1111" s="260"/>
      <c r="AT1111" s="261" t="s">
        <v>280</v>
      </c>
      <c r="AU1111" s="261" t="s">
        <v>126</v>
      </c>
      <c r="AV1111" s="12" t="s">
        <v>277</v>
      </c>
      <c r="AW1111" s="12" t="s">
        <v>35</v>
      </c>
      <c r="AX1111" s="12" t="s">
        <v>77</v>
      </c>
      <c r="AY1111" s="261" t="s">
        <v>272</v>
      </c>
    </row>
    <row r="1112" s="13" customFormat="1" ht="16.5" customHeight="1">
      <c r="B1112" s="262"/>
      <c r="C1112" s="263"/>
      <c r="D1112" s="263"/>
      <c r="E1112" s="264" t="s">
        <v>199</v>
      </c>
      <c r="F1112" s="265" t="s">
        <v>285</v>
      </c>
      <c r="G1112" s="263"/>
      <c r="H1112" s="263"/>
      <c r="I1112" s="263"/>
      <c r="J1112" s="263"/>
      <c r="K1112" s="266">
        <v>18.899999999999999</v>
      </c>
      <c r="L1112" s="263"/>
      <c r="M1112" s="263"/>
      <c r="N1112" s="263"/>
      <c r="O1112" s="263"/>
      <c r="P1112" s="263"/>
      <c r="Q1112" s="263"/>
      <c r="R1112" s="267"/>
      <c r="T1112" s="268"/>
      <c r="U1112" s="263"/>
      <c r="V1112" s="263"/>
      <c r="W1112" s="263"/>
      <c r="X1112" s="263"/>
      <c r="Y1112" s="263"/>
      <c r="Z1112" s="263"/>
      <c r="AA1112" s="269"/>
      <c r="AT1112" s="270" t="s">
        <v>280</v>
      </c>
      <c r="AU1112" s="270" t="s">
        <v>126</v>
      </c>
      <c r="AV1112" s="13" t="s">
        <v>276</v>
      </c>
      <c r="AW1112" s="13" t="s">
        <v>35</v>
      </c>
      <c r="AX1112" s="13" t="s">
        <v>85</v>
      </c>
      <c r="AY1112" s="270" t="s">
        <v>272</v>
      </c>
    </row>
    <row r="1113" s="9" customFormat="1" ht="29.88" customHeight="1">
      <c r="B1113" s="208"/>
      <c r="C1113" s="209"/>
      <c r="D1113" s="219" t="s">
        <v>249</v>
      </c>
      <c r="E1113" s="219"/>
      <c r="F1113" s="219"/>
      <c r="G1113" s="219"/>
      <c r="H1113" s="219"/>
      <c r="I1113" s="219"/>
      <c r="J1113" s="219"/>
      <c r="K1113" s="219"/>
      <c r="L1113" s="219"/>
      <c r="M1113" s="219"/>
      <c r="N1113" s="221">
        <f>BK1113</f>
        <v>0</v>
      </c>
      <c r="O1113" s="222"/>
      <c r="P1113" s="222"/>
      <c r="Q1113" s="222"/>
      <c r="R1113" s="212"/>
      <c r="T1113" s="213"/>
      <c r="U1113" s="209"/>
      <c r="V1113" s="209"/>
      <c r="W1113" s="214">
        <f>SUM(W1114:W1209)</f>
        <v>0</v>
      </c>
      <c r="X1113" s="209"/>
      <c r="Y1113" s="214">
        <f>SUM(Y1114:Y1209)</f>
        <v>0.0071565999999999991</v>
      </c>
      <c r="Z1113" s="209"/>
      <c r="AA1113" s="215">
        <f>SUM(AA1114:AA1209)</f>
        <v>0</v>
      </c>
      <c r="AR1113" s="216" t="s">
        <v>126</v>
      </c>
      <c r="AT1113" s="217" t="s">
        <v>76</v>
      </c>
      <c r="AU1113" s="217" t="s">
        <v>85</v>
      </c>
      <c r="AY1113" s="216" t="s">
        <v>272</v>
      </c>
      <c r="BK1113" s="218">
        <f>SUM(BK1114:BK1209)</f>
        <v>0</v>
      </c>
    </row>
    <row r="1114" s="1" customFormat="1" ht="25.5" customHeight="1">
      <c r="B1114" s="48"/>
      <c r="C1114" s="223" t="s">
        <v>965</v>
      </c>
      <c r="D1114" s="223" t="s">
        <v>273</v>
      </c>
      <c r="E1114" s="224" t="s">
        <v>966</v>
      </c>
      <c r="F1114" s="225" t="s">
        <v>967</v>
      </c>
      <c r="G1114" s="225"/>
      <c r="H1114" s="225"/>
      <c r="I1114" s="225"/>
      <c r="J1114" s="226" t="s">
        <v>334</v>
      </c>
      <c r="K1114" s="227">
        <v>15.460000000000001</v>
      </c>
      <c r="L1114" s="228">
        <v>0</v>
      </c>
      <c r="M1114" s="229"/>
      <c r="N1114" s="230">
        <f>ROUND(L1114*K1114,2)</f>
        <v>0</v>
      </c>
      <c r="O1114" s="230"/>
      <c r="P1114" s="230"/>
      <c r="Q1114" s="230"/>
      <c r="R1114" s="50"/>
      <c r="T1114" s="231" t="s">
        <v>22</v>
      </c>
      <c r="U1114" s="58" t="s">
        <v>42</v>
      </c>
      <c r="V1114" s="49"/>
      <c r="W1114" s="232">
        <f>V1114*K1114</f>
        <v>0</v>
      </c>
      <c r="X1114" s="232">
        <v>0</v>
      </c>
      <c r="Y1114" s="232">
        <f>X1114*K1114</f>
        <v>0</v>
      </c>
      <c r="Z1114" s="232">
        <v>0</v>
      </c>
      <c r="AA1114" s="233">
        <f>Z1114*K1114</f>
        <v>0</v>
      </c>
      <c r="AR1114" s="24" t="s">
        <v>369</v>
      </c>
      <c r="AT1114" s="24" t="s">
        <v>273</v>
      </c>
      <c r="AU1114" s="24" t="s">
        <v>126</v>
      </c>
      <c r="AY1114" s="24" t="s">
        <v>272</v>
      </c>
      <c r="BE1114" s="144">
        <f>IF(U1114="základní",N1114,0)</f>
        <v>0</v>
      </c>
      <c r="BF1114" s="144">
        <f>IF(U1114="snížená",N1114,0)</f>
        <v>0</v>
      </c>
      <c r="BG1114" s="144">
        <f>IF(U1114="zákl. přenesená",N1114,0)</f>
        <v>0</v>
      </c>
      <c r="BH1114" s="144">
        <f>IF(U1114="sníž. přenesená",N1114,0)</f>
        <v>0</v>
      </c>
      <c r="BI1114" s="144">
        <f>IF(U1114="nulová",N1114,0)</f>
        <v>0</v>
      </c>
      <c r="BJ1114" s="24" t="s">
        <v>85</v>
      </c>
      <c r="BK1114" s="144">
        <f>ROUND(L1114*K1114,2)</f>
        <v>0</v>
      </c>
      <c r="BL1114" s="24" t="s">
        <v>369</v>
      </c>
      <c r="BM1114" s="24" t="s">
        <v>968</v>
      </c>
    </row>
    <row r="1115" s="10" customFormat="1" ht="16.5" customHeight="1">
      <c r="B1115" s="234"/>
      <c r="C1115" s="235"/>
      <c r="D1115" s="235"/>
      <c r="E1115" s="236" t="s">
        <v>22</v>
      </c>
      <c r="F1115" s="237" t="s">
        <v>969</v>
      </c>
      <c r="G1115" s="238"/>
      <c r="H1115" s="238"/>
      <c r="I1115" s="238"/>
      <c r="J1115" s="235"/>
      <c r="K1115" s="236" t="s">
        <v>22</v>
      </c>
      <c r="L1115" s="235"/>
      <c r="M1115" s="235"/>
      <c r="N1115" s="235"/>
      <c r="O1115" s="235"/>
      <c r="P1115" s="235"/>
      <c r="Q1115" s="235"/>
      <c r="R1115" s="239"/>
      <c r="T1115" s="240"/>
      <c r="U1115" s="235"/>
      <c r="V1115" s="235"/>
      <c r="W1115" s="235"/>
      <c r="X1115" s="235"/>
      <c r="Y1115" s="235"/>
      <c r="Z1115" s="235"/>
      <c r="AA1115" s="241"/>
      <c r="AT1115" s="242" t="s">
        <v>280</v>
      </c>
      <c r="AU1115" s="242" t="s">
        <v>126</v>
      </c>
      <c r="AV1115" s="10" t="s">
        <v>85</v>
      </c>
      <c r="AW1115" s="10" t="s">
        <v>35</v>
      </c>
      <c r="AX1115" s="10" t="s">
        <v>77</v>
      </c>
      <c r="AY1115" s="242" t="s">
        <v>272</v>
      </c>
    </row>
    <row r="1116" s="11" customFormat="1" ht="16.5" customHeight="1">
      <c r="B1116" s="243"/>
      <c r="C1116" s="244"/>
      <c r="D1116" s="244"/>
      <c r="E1116" s="245" t="s">
        <v>22</v>
      </c>
      <c r="F1116" s="246" t="s">
        <v>22</v>
      </c>
      <c r="G1116" s="244"/>
      <c r="H1116" s="244"/>
      <c r="I1116" s="244"/>
      <c r="J1116" s="244"/>
      <c r="K1116" s="247">
        <v>0</v>
      </c>
      <c r="L1116" s="244"/>
      <c r="M1116" s="244"/>
      <c r="N1116" s="244"/>
      <c r="O1116" s="244"/>
      <c r="P1116" s="244"/>
      <c r="Q1116" s="244"/>
      <c r="R1116" s="248"/>
      <c r="T1116" s="249"/>
      <c r="U1116" s="244"/>
      <c r="V1116" s="244"/>
      <c r="W1116" s="244"/>
      <c r="X1116" s="244"/>
      <c r="Y1116" s="244"/>
      <c r="Z1116" s="244"/>
      <c r="AA1116" s="250"/>
      <c r="AT1116" s="251" t="s">
        <v>280</v>
      </c>
      <c r="AU1116" s="251" t="s">
        <v>126</v>
      </c>
      <c r="AV1116" s="11" t="s">
        <v>126</v>
      </c>
      <c r="AW1116" s="11" t="s">
        <v>6</v>
      </c>
      <c r="AX1116" s="11" t="s">
        <v>77</v>
      </c>
      <c r="AY1116" s="251" t="s">
        <v>272</v>
      </c>
    </row>
    <row r="1117" s="10" customFormat="1" ht="16.5" customHeight="1">
      <c r="B1117" s="234"/>
      <c r="C1117" s="235"/>
      <c r="D1117" s="235"/>
      <c r="E1117" s="236" t="s">
        <v>22</v>
      </c>
      <c r="F1117" s="252" t="s">
        <v>970</v>
      </c>
      <c r="G1117" s="235"/>
      <c r="H1117" s="235"/>
      <c r="I1117" s="235"/>
      <c r="J1117" s="235"/>
      <c r="K1117" s="236" t="s">
        <v>22</v>
      </c>
      <c r="L1117" s="235"/>
      <c r="M1117" s="235"/>
      <c r="N1117" s="235"/>
      <c r="O1117" s="235"/>
      <c r="P1117" s="235"/>
      <c r="Q1117" s="235"/>
      <c r="R1117" s="239"/>
      <c r="T1117" s="240"/>
      <c r="U1117" s="235"/>
      <c r="V1117" s="235"/>
      <c r="W1117" s="235"/>
      <c r="X1117" s="235"/>
      <c r="Y1117" s="235"/>
      <c r="Z1117" s="235"/>
      <c r="AA1117" s="241"/>
      <c r="AT1117" s="242" t="s">
        <v>280</v>
      </c>
      <c r="AU1117" s="242" t="s">
        <v>126</v>
      </c>
      <c r="AV1117" s="10" t="s">
        <v>85</v>
      </c>
      <c r="AW1117" s="10" t="s">
        <v>35</v>
      </c>
      <c r="AX1117" s="10" t="s">
        <v>77</v>
      </c>
      <c r="AY1117" s="242" t="s">
        <v>272</v>
      </c>
    </row>
    <row r="1118" s="11" customFormat="1" ht="16.5" customHeight="1">
      <c r="B1118" s="243"/>
      <c r="C1118" s="244"/>
      <c r="D1118" s="244"/>
      <c r="E1118" s="245" t="s">
        <v>22</v>
      </c>
      <c r="F1118" s="246" t="s">
        <v>201</v>
      </c>
      <c r="G1118" s="244"/>
      <c r="H1118" s="244"/>
      <c r="I1118" s="244"/>
      <c r="J1118" s="244"/>
      <c r="K1118" s="247">
        <v>12.960000000000001</v>
      </c>
      <c r="L1118" s="244"/>
      <c r="M1118" s="244"/>
      <c r="N1118" s="244"/>
      <c r="O1118" s="244"/>
      <c r="P1118" s="244"/>
      <c r="Q1118" s="244"/>
      <c r="R1118" s="248"/>
      <c r="T1118" s="249"/>
      <c r="U1118" s="244"/>
      <c r="V1118" s="244"/>
      <c r="W1118" s="244"/>
      <c r="X1118" s="244"/>
      <c r="Y1118" s="244"/>
      <c r="Z1118" s="244"/>
      <c r="AA1118" s="250"/>
      <c r="AT1118" s="251" t="s">
        <v>280</v>
      </c>
      <c r="AU1118" s="251" t="s">
        <v>126</v>
      </c>
      <c r="AV1118" s="11" t="s">
        <v>126</v>
      </c>
      <c r="AW1118" s="11" t="s">
        <v>35</v>
      </c>
      <c r="AX1118" s="11" t="s">
        <v>77</v>
      </c>
      <c r="AY1118" s="251" t="s">
        <v>272</v>
      </c>
    </row>
    <row r="1119" s="12" customFormat="1" ht="16.5" customHeight="1">
      <c r="B1119" s="253"/>
      <c r="C1119" s="254"/>
      <c r="D1119" s="254"/>
      <c r="E1119" s="255" t="s">
        <v>22</v>
      </c>
      <c r="F1119" s="256" t="s">
        <v>284</v>
      </c>
      <c r="G1119" s="254"/>
      <c r="H1119" s="254"/>
      <c r="I1119" s="254"/>
      <c r="J1119" s="254"/>
      <c r="K1119" s="257">
        <v>12.960000000000001</v>
      </c>
      <c r="L1119" s="254"/>
      <c r="M1119" s="254"/>
      <c r="N1119" s="254"/>
      <c r="O1119" s="254"/>
      <c r="P1119" s="254"/>
      <c r="Q1119" s="254"/>
      <c r="R1119" s="258"/>
      <c r="T1119" s="259"/>
      <c r="U1119" s="254"/>
      <c r="V1119" s="254"/>
      <c r="W1119" s="254"/>
      <c r="X1119" s="254"/>
      <c r="Y1119" s="254"/>
      <c r="Z1119" s="254"/>
      <c r="AA1119" s="260"/>
      <c r="AT1119" s="261" t="s">
        <v>280</v>
      </c>
      <c r="AU1119" s="261" t="s">
        <v>126</v>
      </c>
      <c r="AV1119" s="12" t="s">
        <v>277</v>
      </c>
      <c r="AW1119" s="12" t="s">
        <v>35</v>
      </c>
      <c r="AX1119" s="12" t="s">
        <v>77</v>
      </c>
      <c r="AY1119" s="261" t="s">
        <v>272</v>
      </c>
    </row>
    <row r="1120" s="11" customFormat="1" ht="16.5" customHeight="1">
      <c r="B1120" s="243"/>
      <c r="C1120" s="244"/>
      <c r="D1120" s="244"/>
      <c r="E1120" s="245" t="s">
        <v>22</v>
      </c>
      <c r="F1120" s="246" t="s">
        <v>22</v>
      </c>
      <c r="G1120" s="244"/>
      <c r="H1120" s="244"/>
      <c r="I1120" s="244"/>
      <c r="J1120" s="244"/>
      <c r="K1120" s="247">
        <v>0</v>
      </c>
      <c r="L1120" s="244"/>
      <c r="M1120" s="244"/>
      <c r="N1120" s="244"/>
      <c r="O1120" s="244"/>
      <c r="P1120" s="244"/>
      <c r="Q1120" s="244"/>
      <c r="R1120" s="248"/>
      <c r="T1120" s="249"/>
      <c r="U1120" s="244"/>
      <c r="V1120" s="244"/>
      <c r="W1120" s="244"/>
      <c r="X1120" s="244"/>
      <c r="Y1120" s="244"/>
      <c r="Z1120" s="244"/>
      <c r="AA1120" s="250"/>
      <c r="AT1120" s="251" t="s">
        <v>280</v>
      </c>
      <c r="AU1120" s="251" t="s">
        <v>126</v>
      </c>
      <c r="AV1120" s="11" t="s">
        <v>126</v>
      </c>
      <c r="AW1120" s="11" t="s">
        <v>6</v>
      </c>
      <c r="AX1120" s="11" t="s">
        <v>77</v>
      </c>
      <c r="AY1120" s="251" t="s">
        <v>272</v>
      </c>
    </row>
    <row r="1121" s="10" customFormat="1" ht="16.5" customHeight="1">
      <c r="B1121" s="234"/>
      <c r="C1121" s="235"/>
      <c r="D1121" s="235"/>
      <c r="E1121" s="236" t="s">
        <v>22</v>
      </c>
      <c r="F1121" s="252" t="s">
        <v>971</v>
      </c>
      <c r="G1121" s="235"/>
      <c r="H1121" s="235"/>
      <c r="I1121" s="235"/>
      <c r="J1121" s="235"/>
      <c r="K1121" s="236" t="s">
        <v>22</v>
      </c>
      <c r="L1121" s="235"/>
      <c r="M1121" s="235"/>
      <c r="N1121" s="235"/>
      <c r="O1121" s="235"/>
      <c r="P1121" s="235"/>
      <c r="Q1121" s="235"/>
      <c r="R1121" s="239"/>
      <c r="T1121" s="240"/>
      <c r="U1121" s="235"/>
      <c r="V1121" s="235"/>
      <c r="W1121" s="235"/>
      <c r="X1121" s="235"/>
      <c r="Y1121" s="235"/>
      <c r="Z1121" s="235"/>
      <c r="AA1121" s="241"/>
      <c r="AT1121" s="242" t="s">
        <v>280</v>
      </c>
      <c r="AU1121" s="242" t="s">
        <v>126</v>
      </c>
      <c r="AV1121" s="10" t="s">
        <v>85</v>
      </c>
      <c r="AW1121" s="10" t="s">
        <v>35</v>
      </c>
      <c r="AX1121" s="10" t="s">
        <v>77</v>
      </c>
      <c r="AY1121" s="242" t="s">
        <v>272</v>
      </c>
    </row>
    <row r="1122" s="11" customFormat="1" ht="16.5" customHeight="1">
      <c r="B1122" s="243"/>
      <c r="C1122" s="244"/>
      <c r="D1122" s="244"/>
      <c r="E1122" s="245" t="s">
        <v>22</v>
      </c>
      <c r="F1122" s="246" t="s">
        <v>202</v>
      </c>
      <c r="G1122" s="244"/>
      <c r="H1122" s="244"/>
      <c r="I1122" s="244"/>
      <c r="J1122" s="244"/>
      <c r="K1122" s="247">
        <v>2.5</v>
      </c>
      <c r="L1122" s="244"/>
      <c r="M1122" s="244"/>
      <c r="N1122" s="244"/>
      <c r="O1122" s="244"/>
      <c r="P1122" s="244"/>
      <c r="Q1122" s="244"/>
      <c r="R1122" s="248"/>
      <c r="T1122" s="249"/>
      <c r="U1122" s="244"/>
      <c r="V1122" s="244"/>
      <c r="W1122" s="244"/>
      <c r="X1122" s="244"/>
      <c r="Y1122" s="244"/>
      <c r="Z1122" s="244"/>
      <c r="AA1122" s="250"/>
      <c r="AT1122" s="251" t="s">
        <v>280</v>
      </c>
      <c r="AU1122" s="251" t="s">
        <v>126</v>
      </c>
      <c r="AV1122" s="11" t="s">
        <v>126</v>
      </c>
      <c r="AW1122" s="11" t="s">
        <v>35</v>
      </c>
      <c r="AX1122" s="11" t="s">
        <v>77</v>
      </c>
      <c r="AY1122" s="251" t="s">
        <v>272</v>
      </c>
    </row>
    <row r="1123" s="12" customFormat="1" ht="16.5" customHeight="1">
      <c r="B1123" s="253"/>
      <c r="C1123" s="254"/>
      <c r="D1123" s="254"/>
      <c r="E1123" s="255" t="s">
        <v>22</v>
      </c>
      <c r="F1123" s="256" t="s">
        <v>284</v>
      </c>
      <c r="G1123" s="254"/>
      <c r="H1123" s="254"/>
      <c r="I1123" s="254"/>
      <c r="J1123" s="254"/>
      <c r="K1123" s="257">
        <v>2.5</v>
      </c>
      <c r="L1123" s="254"/>
      <c r="M1123" s="254"/>
      <c r="N1123" s="254"/>
      <c r="O1123" s="254"/>
      <c r="P1123" s="254"/>
      <c r="Q1123" s="254"/>
      <c r="R1123" s="258"/>
      <c r="T1123" s="259"/>
      <c r="U1123" s="254"/>
      <c r="V1123" s="254"/>
      <c r="W1123" s="254"/>
      <c r="X1123" s="254"/>
      <c r="Y1123" s="254"/>
      <c r="Z1123" s="254"/>
      <c r="AA1123" s="260"/>
      <c r="AT1123" s="261" t="s">
        <v>280</v>
      </c>
      <c r="AU1123" s="261" t="s">
        <v>126</v>
      </c>
      <c r="AV1123" s="12" t="s">
        <v>277</v>
      </c>
      <c r="AW1123" s="12" t="s">
        <v>35</v>
      </c>
      <c r="AX1123" s="12" t="s">
        <v>77</v>
      </c>
      <c r="AY1123" s="261" t="s">
        <v>272</v>
      </c>
    </row>
    <row r="1124" s="13" customFormat="1" ht="16.5" customHeight="1">
      <c r="B1124" s="262"/>
      <c r="C1124" s="263"/>
      <c r="D1124" s="263"/>
      <c r="E1124" s="264" t="s">
        <v>22</v>
      </c>
      <c r="F1124" s="265" t="s">
        <v>285</v>
      </c>
      <c r="G1124" s="263"/>
      <c r="H1124" s="263"/>
      <c r="I1124" s="263"/>
      <c r="J1124" s="263"/>
      <c r="K1124" s="266">
        <v>15.460000000000001</v>
      </c>
      <c r="L1124" s="263"/>
      <c r="M1124" s="263"/>
      <c r="N1124" s="263"/>
      <c r="O1124" s="263"/>
      <c r="P1124" s="263"/>
      <c r="Q1124" s="263"/>
      <c r="R1124" s="267"/>
      <c r="T1124" s="268"/>
      <c r="U1124" s="263"/>
      <c r="V1124" s="263"/>
      <c r="W1124" s="263"/>
      <c r="X1124" s="263"/>
      <c r="Y1124" s="263"/>
      <c r="Z1124" s="263"/>
      <c r="AA1124" s="269"/>
      <c r="AT1124" s="270" t="s">
        <v>280</v>
      </c>
      <c r="AU1124" s="270" t="s">
        <v>126</v>
      </c>
      <c r="AV1124" s="13" t="s">
        <v>276</v>
      </c>
      <c r="AW1124" s="13" t="s">
        <v>35</v>
      </c>
      <c r="AX1124" s="13" t="s">
        <v>85</v>
      </c>
      <c r="AY1124" s="270" t="s">
        <v>272</v>
      </c>
    </row>
    <row r="1125" s="1" customFormat="1" ht="38.25" customHeight="1">
      <c r="B1125" s="48"/>
      <c r="C1125" s="223" t="s">
        <v>972</v>
      </c>
      <c r="D1125" s="223" t="s">
        <v>273</v>
      </c>
      <c r="E1125" s="224" t="s">
        <v>973</v>
      </c>
      <c r="F1125" s="225" t="s">
        <v>974</v>
      </c>
      <c r="G1125" s="225"/>
      <c r="H1125" s="225"/>
      <c r="I1125" s="225"/>
      <c r="J1125" s="226" t="s">
        <v>334</v>
      </c>
      <c r="K1125" s="227">
        <v>2.5</v>
      </c>
      <c r="L1125" s="228">
        <v>0</v>
      </c>
      <c r="M1125" s="229"/>
      <c r="N1125" s="230">
        <f>ROUND(L1125*K1125,2)</f>
        <v>0</v>
      </c>
      <c r="O1125" s="230"/>
      <c r="P1125" s="230"/>
      <c r="Q1125" s="230"/>
      <c r="R1125" s="50"/>
      <c r="T1125" s="231" t="s">
        <v>22</v>
      </c>
      <c r="U1125" s="58" t="s">
        <v>42</v>
      </c>
      <c r="V1125" s="49"/>
      <c r="W1125" s="232">
        <f>V1125*K1125</f>
        <v>0</v>
      </c>
      <c r="X1125" s="232">
        <v>0</v>
      </c>
      <c r="Y1125" s="232">
        <f>X1125*K1125</f>
        <v>0</v>
      </c>
      <c r="Z1125" s="232">
        <v>0</v>
      </c>
      <c r="AA1125" s="233">
        <f>Z1125*K1125</f>
        <v>0</v>
      </c>
      <c r="AR1125" s="24" t="s">
        <v>369</v>
      </c>
      <c r="AT1125" s="24" t="s">
        <v>273</v>
      </c>
      <c r="AU1125" s="24" t="s">
        <v>126</v>
      </c>
      <c r="AY1125" s="24" t="s">
        <v>272</v>
      </c>
      <c r="BE1125" s="144">
        <f>IF(U1125="základní",N1125,0)</f>
        <v>0</v>
      </c>
      <c r="BF1125" s="144">
        <f>IF(U1125="snížená",N1125,0)</f>
        <v>0</v>
      </c>
      <c r="BG1125" s="144">
        <f>IF(U1125="zákl. přenesená",N1125,0)</f>
        <v>0</v>
      </c>
      <c r="BH1125" s="144">
        <f>IF(U1125="sníž. přenesená",N1125,0)</f>
        <v>0</v>
      </c>
      <c r="BI1125" s="144">
        <f>IF(U1125="nulová",N1125,0)</f>
        <v>0</v>
      </c>
      <c r="BJ1125" s="24" t="s">
        <v>85</v>
      </c>
      <c r="BK1125" s="144">
        <f>ROUND(L1125*K1125,2)</f>
        <v>0</v>
      </c>
      <c r="BL1125" s="24" t="s">
        <v>369</v>
      </c>
      <c r="BM1125" s="24" t="s">
        <v>975</v>
      </c>
    </row>
    <row r="1126" s="10" customFormat="1" ht="16.5" customHeight="1">
      <c r="B1126" s="234"/>
      <c r="C1126" s="235"/>
      <c r="D1126" s="235"/>
      <c r="E1126" s="236" t="s">
        <v>22</v>
      </c>
      <c r="F1126" s="237" t="s">
        <v>541</v>
      </c>
      <c r="G1126" s="238"/>
      <c r="H1126" s="238"/>
      <c r="I1126" s="238"/>
      <c r="J1126" s="235"/>
      <c r="K1126" s="236" t="s">
        <v>22</v>
      </c>
      <c r="L1126" s="235"/>
      <c r="M1126" s="235"/>
      <c r="N1126" s="235"/>
      <c r="O1126" s="235"/>
      <c r="P1126" s="235"/>
      <c r="Q1126" s="235"/>
      <c r="R1126" s="239"/>
      <c r="T1126" s="240"/>
      <c r="U1126" s="235"/>
      <c r="V1126" s="235"/>
      <c r="W1126" s="235"/>
      <c r="X1126" s="235"/>
      <c r="Y1126" s="235"/>
      <c r="Z1126" s="235"/>
      <c r="AA1126" s="241"/>
      <c r="AT1126" s="242" t="s">
        <v>280</v>
      </c>
      <c r="AU1126" s="242" t="s">
        <v>126</v>
      </c>
      <c r="AV1126" s="10" t="s">
        <v>85</v>
      </c>
      <c r="AW1126" s="10" t="s">
        <v>35</v>
      </c>
      <c r="AX1126" s="10" t="s">
        <v>77</v>
      </c>
      <c r="AY1126" s="242" t="s">
        <v>272</v>
      </c>
    </row>
    <row r="1127" s="11" customFormat="1" ht="16.5" customHeight="1">
      <c r="B1127" s="243"/>
      <c r="C1127" s="244"/>
      <c r="D1127" s="244"/>
      <c r="E1127" s="245" t="s">
        <v>22</v>
      </c>
      <c r="F1127" s="246" t="s">
        <v>22</v>
      </c>
      <c r="G1127" s="244"/>
      <c r="H1127" s="244"/>
      <c r="I1127" s="244"/>
      <c r="J1127" s="244"/>
      <c r="K1127" s="247">
        <v>0</v>
      </c>
      <c r="L1127" s="244"/>
      <c r="M1127" s="244"/>
      <c r="N1127" s="244"/>
      <c r="O1127" s="244"/>
      <c r="P1127" s="244"/>
      <c r="Q1127" s="244"/>
      <c r="R1127" s="248"/>
      <c r="T1127" s="249"/>
      <c r="U1127" s="244"/>
      <c r="V1127" s="244"/>
      <c r="W1127" s="244"/>
      <c r="X1127" s="244"/>
      <c r="Y1127" s="244"/>
      <c r="Z1127" s="244"/>
      <c r="AA1127" s="250"/>
      <c r="AT1127" s="251" t="s">
        <v>280</v>
      </c>
      <c r="AU1127" s="251" t="s">
        <v>126</v>
      </c>
      <c r="AV1127" s="11" t="s">
        <v>126</v>
      </c>
      <c r="AW1127" s="11" t="s">
        <v>6</v>
      </c>
      <c r="AX1127" s="11" t="s">
        <v>77</v>
      </c>
      <c r="AY1127" s="251" t="s">
        <v>272</v>
      </c>
    </row>
    <row r="1128" s="10" customFormat="1" ht="16.5" customHeight="1">
      <c r="B1128" s="234"/>
      <c r="C1128" s="235"/>
      <c r="D1128" s="235"/>
      <c r="E1128" s="236" t="s">
        <v>22</v>
      </c>
      <c r="F1128" s="252" t="s">
        <v>281</v>
      </c>
      <c r="G1128" s="235"/>
      <c r="H1128" s="235"/>
      <c r="I1128" s="235"/>
      <c r="J1128" s="235"/>
      <c r="K1128" s="236" t="s">
        <v>22</v>
      </c>
      <c r="L1128" s="235"/>
      <c r="M1128" s="235"/>
      <c r="N1128" s="235"/>
      <c r="O1128" s="235"/>
      <c r="P1128" s="235"/>
      <c r="Q1128" s="235"/>
      <c r="R1128" s="239"/>
      <c r="T1128" s="240"/>
      <c r="U1128" s="235"/>
      <c r="V1128" s="235"/>
      <c r="W1128" s="235"/>
      <c r="X1128" s="235"/>
      <c r="Y1128" s="235"/>
      <c r="Z1128" s="235"/>
      <c r="AA1128" s="241"/>
      <c r="AT1128" s="242" t="s">
        <v>280</v>
      </c>
      <c r="AU1128" s="242" t="s">
        <v>126</v>
      </c>
      <c r="AV1128" s="10" t="s">
        <v>85</v>
      </c>
      <c r="AW1128" s="10" t="s">
        <v>35</v>
      </c>
      <c r="AX1128" s="10" t="s">
        <v>77</v>
      </c>
      <c r="AY1128" s="242" t="s">
        <v>272</v>
      </c>
    </row>
    <row r="1129" s="10" customFormat="1" ht="16.5" customHeight="1">
      <c r="B1129" s="234"/>
      <c r="C1129" s="235"/>
      <c r="D1129" s="235"/>
      <c r="E1129" s="236" t="s">
        <v>22</v>
      </c>
      <c r="F1129" s="252" t="s">
        <v>527</v>
      </c>
      <c r="G1129" s="235"/>
      <c r="H1129" s="235"/>
      <c r="I1129" s="235"/>
      <c r="J1129" s="235"/>
      <c r="K1129" s="236" t="s">
        <v>22</v>
      </c>
      <c r="L1129" s="235"/>
      <c r="M1129" s="235"/>
      <c r="N1129" s="235"/>
      <c r="O1129" s="235"/>
      <c r="P1129" s="235"/>
      <c r="Q1129" s="235"/>
      <c r="R1129" s="239"/>
      <c r="T1129" s="240"/>
      <c r="U1129" s="235"/>
      <c r="V1129" s="235"/>
      <c r="W1129" s="235"/>
      <c r="X1129" s="235"/>
      <c r="Y1129" s="235"/>
      <c r="Z1129" s="235"/>
      <c r="AA1129" s="241"/>
      <c r="AT1129" s="242" t="s">
        <v>280</v>
      </c>
      <c r="AU1129" s="242" t="s">
        <v>126</v>
      </c>
      <c r="AV1129" s="10" t="s">
        <v>85</v>
      </c>
      <c r="AW1129" s="10" t="s">
        <v>35</v>
      </c>
      <c r="AX1129" s="10" t="s">
        <v>77</v>
      </c>
      <c r="AY1129" s="242" t="s">
        <v>272</v>
      </c>
    </row>
    <row r="1130" s="11" customFormat="1" ht="16.5" customHeight="1">
      <c r="B1130" s="243"/>
      <c r="C1130" s="244"/>
      <c r="D1130" s="244"/>
      <c r="E1130" s="245" t="s">
        <v>22</v>
      </c>
      <c r="F1130" s="246" t="s">
        <v>542</v>
      </c>
      <c r="G1130" s="244"/>
      <c r="H1130" s="244"/>
      <c r="I1130" s="244"/>
      <c r="J1130" s="244"/>
      <c r="K1130" s="247">
        <v>2.5</v>
      </c>
      <c r="L1130" s="244"/>
      <c r="M1130" s="244"/>
      <c r="N1130" s="244"/>
      <c r="O1130" s="244"/>
      <c r="P1130" s="244"/>
      <c r="Q1130" s="244"/>
      <c r="R1130" s="248"/>
      <c r="T1130" s="249"/>
      <c r="U1130" s="244"/>
      <c r="V1130" s="244"/>
      <c r="W1130" s="244"/>
      <c r="X1130" s="244"/>
      <c r="Y1130" s="244"/>
      <c r="Z1130" s="244"/>
      <c r="AA1130" s="250"/>
      <c r="AT1130" s="251" t="s">
        <v>280</v>
      </c>
      <c r="AU1130" s="251" t="s">
        <v>126</v>
      </c>
      <c r="AV1130" s="11" t="s">
        <v>126</v>
      </c>
      <c r="AW1130" s="11" t="s">
        <v>35</v>
      </c>
      <c r="AX1130" s="11" t="s">
        <v>77</v>
      </c>
      <c r="AY1130" s="251" t="s">
        <v>272</v>
      </c>
    </row>
    <row r="1131" s="12" customFormat="1" ht="16.5" customHeight="1">
      <c r="B1131" s="253"/>
      <c r="C1131" s="254"/>
      <c r="D1131" s="254"/>
      <c r="E1131" s="255" t="s">
        <v>22</v>
      </c>
      <c r="F1131" s="256" t="s">
        <v>284</v>
      </c>
      <c r="G1131" s="254"/>
      <c r="H1131" s="254"/>
      <c r="I1131" s="254"/>
      <c r="J1131" s="254"/>
      <c r="K1131" s="257">
        <v>2.5</v>
      </c>
      <c r="L1131" s="254"/>
      <c r="M1131" s="254"/>
      <c r="N1131" s="254"/>
      <c r="O1131" s="254"/>
      <c r="P1131" s="254"/>
      <c r="Q1131" s="254"/>
      <c r="R1131" s="258"/>
      <c r="T1131" s="259"/>
      <c r="U1131" s="254"/>
      <c r="V1131" s="254"/>
      <c r="W1131" s="254"/>
      <c r="X1131" s="254"/>
      <c r="Y1131" s="254"/>
      <c r="Z1131" s="254"/>
      <c r="AA1131" s="260"/>
      <c r="AT1131" s="261" t="s">
        <v>280</v>
      </c>
      <c r="AU1131" s="261" t="s">
        <v>126</v>
      </c>
      <c r="AV1131" s="12" t="s">
        <v>277</v>
      </c>
      <c r="AW1131" s="12" t="s">
        <v>35</v>
      </c>
      <c r="AX1131" s="12" t="s">
        <v>77</v>
      </c>
      <c r="AY1131" s="261" t="s">
        <v>272</v>
      </c>
    </row>
    <row r="1132" s="13" customFormat="1" ht="16.5" customHeight="1">
      <c r="B1132" s="262"/>
      <c r="C1132" s="263"/>
      <c r="D1132" s="263"/>
      <c r="E1132" s="264" t="s">
        <v>203</v>
      </c>
      <c r="F1132" s="265" t="s">
        <v>285</v>
      </c>
      <c r="G1132" s="263"/>
      <c r="H1132" s="263"/>
      <c r="I1132" s="263"/>
      <c r="J1132" s="263"/>
      <c r="K1132" s="266">
        <v>2.5</v>
      </c>
      <c r="L1132" s="263"/>
      <c r="M1132" s="263"/>
      <c r="N1132" s="263"/>
      <c r="O1132" s="263"/>
      <c r="P1132" s="263"/>
      <c r="Q1132" s="263"/>
      <c r="R1132" s="267"/>
      <c r="T1132" s="268"/>
      <c r="U1132" s="263"/>
      <c r="V1132" s="263"/>
      <c r="W1132" s="263"/>
      <c r="X1132" s="263"/>
      <c r="Y1132" s="263"/>
      <c r="Z1132" s="263"/>
      <c r="AA1132" s="269"/>
      <c r="AT1132" s="270" t="s">
        <v>280</v>
      </c>
      <c r="AU1132" s="270" t="s">
        <v>126</v>
      </c>
      <c r="AV1132" s="13" t="s">
        <v>276</v>
      </c>
      <c r="AW1132" s="13" t="s">
        <v>35</v>
      </c>
      <c r="AX1132" s="13" t="s">
        <v>85</v>
      </c>
      <c r="AY1132" s="270" t="s">
        <v>272</v>
      </c>
    </row>
    <row r="1133" s="1" customFormat="1" ht="16.5" customHeight="1">
      <c r="B1133" s="48"/>
      <c r="C1133" s="271" t="s">
        <v>976</v>
      </c>
      <c r="D1133" s="271" t="s">
        <v>349</v>
      </c>
      <c r="E1133" s="272" t="s">
        <v>977</v>
      </c>
      <c r="F1133" s="273" t="s">
        <v>978</v>
      </c>
      <c r="G1133" s="273"/>
      <c r="H1133" s="273"/>
      <c r="I1133" s="273"/>
      <c r="J1133" s="274" t="s">
        <v>334</v>
      </c>
      <c r="K1133" s="275">
        <v>2.75</v>
      </c>
      <c r="L1133" s="276">
        <v>0</v>
      </c>
      <c r="M1133" s="277"/>
      <c r="N1133" s="278">
        <f>ROUND(L1133*K1133,2)</f>
        <v>0</v>
      </c>
      <c r="O1133" s="230"/>
      <c r="P1133" s="230"/>
      <c r="Q1133" s="230"/>
      <c r="R1133" s="50"/>
      <c r="T1133" s="231" t="s">
        <v>22</v>
      </c>
      <c r="U1133" s="58" t="s">
        <v>42</v>
      </c>
      <c r="V1133" s="49"/>
      <c r="W1133" s="232">
        <f>V1133*K1133</f>
        <v>0</v>
      </c>
      <c r="X1133" s="232">
        <v>0</v>
      </c>
      <c r="Y1133" s="232">
        <f>X1133*K1133</f>
        <v>0</v>
      </c>
      <c r="Z1133" s="232">
        <v>0</v>
      </c>
      <c r="AA1133" s="233">
        <f>Z1133*K1133</f>
        <v>0</v>
      </c>
      <c r="AR1133" s="24" t="s">
        <v>469</v>
      </c>
      <c r="AT1133" s="24" t="s">
        <v>349</v>
      </c>
      <c r="AU1133" s="24" t="s">
        <v>126</v>
      </c>
      <c r="AY1133" s="24" t="s">
        <v>272</v>
      </c>
      <c r="BE1133" s="144">
        <f>IF(U1133="základní",N1133,0)</f>
        <v>0</v>
      </c>
      <c r="BF1133" s="144">
        <f>IF(U1133="snížená",N1133,0)</f>
        <v>0</v>
      </c>
      <c r="BG1133" s="144">
        <f>IF(U1133="zákl. přenesená",N1133,0)</f>
        <v>0</v>
      </c>
      <c r="BH1133" s="144">
        <f>IF(U1133="sníž. přenesená",N1133,0)</f>
        <v>0</v>
      </c>
      <c r="BI1133" s="144">
        <f>IF(U1133="nulová",N1133,0)</f>
        <v>0</v>
      </c>
      <c r="BJ1133" s="24" t="s">
        <v>85</v>
      </c>
      <c r="BK1133" s="144">
        <f>ROUND(L1133*K1133,2)</f>
        <v>0</v>
      </c>
      <c r="BL1133" s="24" t="s">
        <v>369</v>
      </c>
      <c r="BM1133" s="24" t="s">
        <v>979</v>
      </c>
    </row>
    <row r="1134" s="10" customFormat="1" ht="16.5" customHeight="1">
      <c r="B1134" s="234"/>
      <c r="C1134" s="235"/>
      <c r="D1134" s="235"/>
      <c r="E1134" s="236" t="s">
        <v>22</v>
      </c>
      <c r="F1134" s="237" t="s">
        <v>980</v>
      </c>
      <c r="G1134" s="238"/>
      <c r="H1134" s="238"/>
      <c r="I1134" s="238"/>
      <c r="J1134" s="235"/>
      <c r="K1134" s="236" t="s">
        <v>22</v>
      </c>
      <c r="L1134" s="235"/>
      <c r="M1134" s="235"/>
      <c r="N1134" s="235"/>
      <c r="O1134" s="235"/>
      <c r="P1134" s="235"/>
      <c r="Q1134" s="235"/>
      <c r="R1134" s="239"/>
      <c r="T1134" s="240"/>
      <c r="U1134" s="235"/>
      <c r="V1134" s="235"/>
      <c r="W1134" s="235"/>
      <c r="X1134" s="235"/>
      <c r="Y1134" s="235"/>
      <c r="Z1134" s="235"/>
      <c r="AA1134" s="241"/>
      <c r="AT1134" s="242" t="s">
        <v>280</v>
      </c>
      <c r="AU1134" s="242" t="s">
        <v>126</v>
      </c>
      <c r="AV1134" s="10" t="s">
        <v>85</v>
      </c>
      <c r="AW1134" s="10" t="s">
        <v>35</v>
      </c>
      <c r="AX1134" s="10" t="s">
        <v>77</v>
      </c>
      <c r="AY1134" s="242" t="s">
        <v>272</v>
      </c>
    </row>
    <row r="1135" s="10" customFormat="1" ht="16.5" customHeight="1">
      <c r="B1135" s="234"/>
      <c r="C1135" s="235"/>
      <c r="D1135" s="235"/>
      <c r="E1135" s="236" t="s">
        <v>22</v>
      </c>
      <c r="F1135" s="252" t="s">
        <v>930</v>
      </c>
      <c r="G1135" s="235"/>
      <c r="H1135" s="235"/>
      <c r="I1135" s="235"/>
      <c r="J1135" s="235"/>
      <c r="K1135" s="236" t="s">
        <v>22</v>
      </c>
      <c r="L1135" s="235"/>
      <c r="M1135" s="235"/>
      <c r="N1135" s="235"/>
      <c r="O1135" s="235"/>
      <c r="P1135" s="235"/>
      <c r="Q1135" s="235"/>
      <c r="R1135" s="239"/>
      <c r="T1135" s="240"/>
      <c r="U1135" s="235"/>
      <c r="V1135" s="235"/>
      <c r="W1135" s="235"/>
      <c r="X1135" s="235"/>
      <c r="Y1135" s="235"/>
      <c r="Z1135" s="235"/>
      <c r="AA1135" s="241"/>
      <c r="AT1135" s="242" t="s">
        <v>280</v>
      </c>
      <c r="AU1135" s="242" t="s">
        <v>126</v>
      </c>
      <c r="AV1135" s="10" t="s">
        <v>85</v>
      </c>
      <c r="AW1135" s="10" t="s">
        <v>35</v>
      </c>
      <c r="AX1135" s="10" t="s">
        <v>77</v>
      </c>
      <c r="AY1135" s="242" t="s">
        <v>272</v>
      </c>
    </row>
    <row r="1136" s="11" customFormat="1" ht="16.5" customHeight="1">
      <c r="B1136" s="243"/>
      <c r="C1136" s="244"/>
      <c r="D1136" s="244"/>
      <c r="E1136" s="245" t="s">
        <v>22</v>
      </c>
      <c r="F1136" s="246" t="s">
        <v>22</v>
      </c>
      <c r="G1136" s="244"/>
      <c r="H1136" s="244"/>
      <c r="I1136" s="244"/>
      <c r="J1136" s="244"/>
      <c r="K1136" s="247">
        <v>0</v>
      </c>
      <c r="L1136" s="244"/>
      <c r="M1136" s="244"/>
      <c r="N1136" s="244"/>
      <c r="O1136" s="244"/>
      <c r="P1136" s="244"/>
      <c r="Q1136" s="244"/>
      <c r="R1136" s="248"/>
      <c r="T1136" s="249"/>
      <c r="U1136" s="244"/>
      <c r="V1136" s="244"/>
      <c r="W1136" s="244"/>
      <c r="X1136" s="244"/>
      <c r="Y1136" s="244"/>
      <c r="Z1136" s="244"/>
      <c r="AA1136" s="250"/>
      <c r="AT1136" s="251" t="s">
        <v>280</v>
      </c>
      <c r="AU1136" s="251" t="s">
        <v>126</v>
      </c>
      <c r="AV1136" s="11" t="s">
        <v>126</v>
      </c>
      <c r="AW1136" s="11" t="s">
        <v>6</v>
      </c>
      <c r="AX1136" s="11" t="s">
        <v>77</v>
      </c>
      <c r="AY1136" s="251" t="s">
        <v>272</v>
      </c>
    </row>
    <row r="1137" s="10" customFormat="1" ht="16.5" customHeight="1">
      <c r="B1137" s="234"/>
      <c r="C1137" s="235"/>
      <c r="D1137" s="235"/>
      <c r="E1137" s="236" t="s">
        <v>22</v>
      </c>
      <c r="F1137" s="252" t="s">
        <v>541</v>
      </c>
      <c r="G1137" s="235"/>
      <c r="H1137" s="235"/>
      <c r="I1137" s="235"/>
      <c r="J1137" s="235"/>
      <c r="K1137" s="236" t="s">
        <v>22</v>
      </c>
      <c r="L1137" s="235"/>
      <c r="M1137" s="235"/>
      <c r="N1137" s="235"/>
      <c r="O1137" s="235"/>
      <c r="P1137" s="235"/>
      <c r="Q1137" s="235"/>
      <c r="R1137" s="239"/>
      <c r="T1137" s="240"/>
      <c r="U1137" s="235"/>
      <c r="V1137" s="235"/>
      <c r="W1137" s="235"/>
      <c r="X1137" s="235"/>
      <c r="Y1137" s="235"/>
      <c r="Z1137" s="235"/>
      <c r="AA1137" s="241"/>
      <c r="AT1137" s="242" t="s">
        <v>280</v>
      </c>
      <c r="AU1137" s="242" t="s">
        <v>126</v>
      </c>
      <c r="AV1137" s="10" t="s">
        <v>85</v>
      </c>
      <c r="AW1137" s="10" t="s">
        <v>35</v>
      </c>
      <c r="AX1137" s="10" t="s">
        <v>77</v>
      </c>
      <c r="AY1137" s="242" t="s">
        <v>272</v>
      </c>
    </row>
    <row r="1138" s="11" customFormat="1" ht="16.5" customHeight="1">
      <c r="B1138" s="243"/>
      <c r="C1138" s="244"/>
      <c r="D1138" s="244"/>
      <c r="E1138" s="245" t="s">
        <v>22</v>
      </c>
      <c r="F1138" s="246" t="s">
        <v>981</v>
      </c>
      <c r="G1138" s="244"/>
      <c r="H1138" s="244"/>
      <c r="I1138" s="244"/>
      <c r="J1138" s="244"/>
      <c r="K1138" s="247">
        <v>2.75</v>
      </c>
      <c r="L1138" s="244"/>
      <c r="M1138" s="244"/>
      <c r="N1138" s="244"/>
      <c r="O1138" s="244"/>
      <c r="P1138" s="244"/>
      <c r="Q1138" s="244"/>
      <c r="R1138" s="248"/>
      <c r="T1138" s="249"/>
      <c r="U1138" s="244"/>
      <c r="V1138" s="244"/>
      <c r="W1138" s="244"/>
      <c r="X1138" s="244"/>
      <c r="Y1138" s="244"/>
      <c r="Z1138" s="244"/>
      <c r="AA1138" s="250"/>
      <c r="AT1138" s="251" t="s">
        <v>280</v>
      </c>
      <c r="AU1138" s="251" t="s">
        <v>126</v>
      </c>
      <c r="AV1138" s="11" t="s">
        <v>126</v>
      </c>
      <c r="AW1138" s="11" t="s">
        <v>35</v>
      </c>
      <c r="AX1138" s="11" t="s">
        <v>77</v>
      </c>
      <c r="AY1138" s="251" t="s">
        <v>272</v>
      </c>
    </row>
    <row r="1139" s="12" customFormat="1" ht="16.5" customHeight="1">
      <c r="B1139" s="253"/>
      <c r="C1139" s="254"/>
      <c r="D1139" s="254"/>
      <c r="E1139" s="255" t="s">
        <v>22</v>
      </c>
      <c r="F1139" s="256" t="s">
        <v>284</v>
      </c>
      <c r="G1139" s="254"/>
      <c r="H1139" s="254"/>
      <c r="I1139" s="254"/>
      <c r="J1139" s="254"/>
      <c r="K1139" s="257">
        <v>2.75</v>
      </c>
      <c r="L1139" s="254"/>
      <c r="M1139" s="254"/>
      <c r="N1139" s="254"/>
      <c r="O1139" s="254"/>
      <c r="P1139" s="254"/>
      <c r="Q1139" s="254"/>
      <c r="R1139" s="258"/>
      <c r="T1139" s="259"/>
      <c r="U1139" s="254"/>
      <c r="V1139" s="254"/>
      <c r="W1139" s="254"/>
      <c r="X1139" s="254"/>
      <c r="Y1139" s="254"/>
      <c r="Z1139" s="254"/>
      <c r="AA1139" s="260"/>
      <c r="AT1139" s="261" t="s">
        <v>280</v>
      </c>
      <c r="AU1139" s="261" t="s">
        <v>126</v>
      </c>
      <c r="AV1139" s="12" t="s">
        <v>277</v>
      </c>
      <c r="AW1139" s="12" t="s">
        <v>35</v>
      </c>
      <c r="AX1139" s="12" t="s">
        <v>77</v>
      </c>
      <c r="AY1139" s="261" t="s">
        <v>272</v>
      </c>
    </row>
    <row r="1140" s="13" customFormat="1" ht="16.5" customHeight="1">
      <c r="B1140" s="262"/>
      <c r="C1140" s="263"/>
      <c r="D1140" s="263"/>
      <c r="E1140" s="264" t="s">
        <v>22</v>
      </c>
      <c r="F1140" s="265" t="s">
        <v>285</v>
      </c>
      <c r="G1140" s="263"/>
      <c r="H1140" s="263"/>
      <c r="I1140" s="263"/>
      <c r="J1140" s="263"/>
      <c r="K1140" s="266">
        <v>2.75</v>
      </c>
      <c r="L1140" s="263"/>
      <c r="M1140" s="263"/>
      <c r="N1140" s="263"/>
      <c r="O1140" s="263"/>
      <c r="P1140" s="263"/>
      <c r="Q1140" s="263"/>
      <c r="R1140" s="267"/>
      <c r="T1140" s="268"/>
      <c r="U1140" s="263"/>
      <c r="V1140" s="263"/>
      <c r="W1140" s="263"/>
      <c r="X1140" s="263"/>
      <c r="Y1140" s="263"/>
      <c r="Z1140" s="263"/>
      <c r="AA1140" s="269"/>
      <c r="AT1140" s="270" t="s">
        <v>280</v>
      </c>
      <c r="AU1140" s="270" t="s">
        <v>126</v>
      </c>
      <c r="AV1140" s="13" t="s">
        <v>276</v>
      </c>
      <c r="AW1140" s="13" t="s">
        <v>35</v>
      </c>
      <c r="AX1140" s="13" t="s">
        <v>85</v>
      </c>
      <c r="AY1140" s="270" t="s">
        <v>272</v>
      </c>
    </row>
    <row r="1141" s="1" customFormat="1" ht="51" customHeight="1">
      <c r="B1141" s="48"/>
      <c r="C1141" s="223" t="s">
        <v>982</v>
      </c>
      <c r="D1141" s="223" t="s">
        <v>273</v>
      </c>
      <c r="E1141" s="224" t="s">
        <v>983</v>
      </c>
      <c r="F1141" s="225" t="s">
        <v>984</v>
      </c>
      <c r="G1141" s="225"/>
      <c r="H1141" s="225"/>
      <c r="I1141" s="225"/>
      <c r="J1141" s="226" t="s">
        <v>334</v>
      </c>
      <c r="K1141" s="227">
        <v>2</v>
      </c>
      <c r="L1141" s="228">
        <v>0</v>
      </c>
      <c r="M1141" s="229"/>
      <c r="N1141" s="230">
        <f>ROUND(L1141*K1141,2)</f>
        <v>0</v>
      </c>
      <c r="O1141" s="230"/>
      <c r="P1141" s="230"/>
      <c r="Q1141" s="230"/>
      <c r="R1141" s="50"/>
      <c r="T1141" s="231" t="s">
        <v>22</v>
      </c>
      <c r="U1141" s="58" t="s">
        <v>42</v>
      </c>
      <c r="V1141" s="49"/>
      <c r="W1141" s="232">
        <f>V1141*K1141</f>
        <v>0</v>
      </c>
      <c r="X1141" s="232">
        <v>0</v>
      </c>
      <c r="Y1141" s="232">
        <f>X1141*K1141</f>
        <v>0</v>
      </c>
      <c r="Z1141" s="232">
        <v>0</v>
      </c>
      <c r="AA1141" s="233">
        <f>Z1141*K1141</f>
        <v>0</v>
      </c>
      <c r="AR1141" s="24" t="s">
        <v>369</v>
      </c>
      <c r="AT1141" s="24" t="s">
        <v>273</v>
      </c>
      <c r="AU1141" s="24" t="s">
        <v>126</v>
      </c>
      <c r="AY1141" s="24" t="s">
        <v>272</v>
      </c>
      <c r="BE1141" s="144">
        <f>IF(U1141="základní",N1141,0)</f>
        <v>0</v>
      </c>
      <c r="BF1141" s="144">
        <f>IF(U1141="snížená",N1141,0)</f>
        <v>0</v>
      </c>
      <c r="BG1141" s="144">
        <f>IF(U1141="zákl. přenesená",N1141,0)</f>
        <v>0</v>
      </c>
      <c r="BH1141" s="144">
        <f>IF(U1141="sníž. přenesená",N1141,0)</f>
        <v>0</v>
      </c>
      <c r="BI1141" s="144">
        <f>IF(U1141="nulová",N1141,0)</f>
        <v>0</v>
      </c>
      <c r="BJ1141" s="24" t="s">
        <v>85</v>
      </c>
      <c r="BK1141" s="144">
        <f>ROUND(L1141*K1141,2)</f>
        <v>0</v>
      </c>
      <c r="BL1141" s="24" t="s">
        <v>369</v>
      </c>
      <c r="BM1141" s="24" t="s">
        <v>985</v>
      </c>
    </row>
    <row r="1142" s="10" customFormat="1" ht="16.5" customHeight="1">
      <c r="B1142" s="234"/>
      <c r="C1142" s="235"/>
      <c r="D1142" s="235"/>
      <c r="E1142" s="236" t="s">
        <v>22</v>
      </c>
      <c r="F1142" s="237" t="s">
        <v>541</v>
      </c>
      <c r="G1142" s="238"/>
      <c r="H1142" s="238"/>
      <c r="I1142" s="238"/>
      <c r="J1142" s="235"/>
      <c r="K1142" s="236" t="s">
        <v>22</v>
      </c>
      <c r="L1142" s="235"/>
      <c r="M1142" s="235"/>
      <c r="N1142" s="235"/>
      <c r="O1142" s="235"/>
      <c r="P1142" s="235"/>
      <c r="Q1142" s="235"/>
      <c r="R1142" s="239"/>
      <c r="T1142" s="240"/>
      <c r="U1142" s="235"/>
      <c r="V1142" s="235"/>
      <c r="W1142" s="235"/>
      <c r="X1142" s="235"/>
      <c r="Y1142" s="235"/>
      <c r="Z1142" s="235"/>
      <c r="AA1142" s="241"/>
      <c r="AT1142" s="242" t="s">
        <v>280</v>
      </c>
      <c r="AU1142" s="242" t="s">
        <v>126</v>
      </c>
      <c r="AV1142" s="10" t="s">
        <v>85</v>
      </c>
      <c r="AW1142" s="10" t="s">
        <v>35</v>
      </c>
      <c r="AX1142" s="10" t="s">
        <v>77</v>
      </c>
      <c r="AY1142" s="242" t="s">
        <v>272</v>
      </c>
    </row>
    <row r="1143" s="11" customFormat="1" ht="16.5" customHeight="1">
      <c r="B1143" s="243"/>
      <c r="C1143" s="244"/>
      <c r="D1143" s="244"/>
      <c r="E1143" s="245" t="s">
        <v>22</v>
      </c>
      <c r="F1143" s="246" t="s">
        <v>22</v>
      </c>
      <c r="G1143" s="244"/>
      <c r="H1143" s="244"/>
      <c r="I1143" s="244"/>
      <c r="J1143" s="244"/>
      <c r="K1143" s="247">
        <v>0</v>
      </c>
      <c r="L1143" s="244"/>
      <c r="M1143" s="244"/>
      <c r="N1143" s="244"/>
      <c r="O1143" s="244"/>
      <c r="P1143" s="244"/>
      <c r="Q1143" s="244"/>
      <c r="R1143" s="248"/>
      <c r="T1143" s="249"/>
      <c r="U1143" s="244"/>
      <c r="V1143" s="244"/>
      <c r="W1143" s="244"/>
      <c r="X1143" s="244"/>
      <c r="Y1143" s="244"/>
      <c r="Z1143" s="244"/>
      <c r="AA1143" s="250"/>
      <c r="AT1143" s="251" t="s">
        <v>280</v>
      </c>
      <c r="AU1143" s="251" t="s">
        <v>126</v>
      </c>
      <c r="AV1143" s="11" t="s">
        <v>126</v>
      </c>
      <c r="AW1143" s="11" t="s">
        <v>6</v>
      </c>
      <c r="AX1143" s="11" t="s">
        <v>77</v>
      </c>
      <c r="AY1143" s="251" t="s">
        <v>272</v>
      </c>
    </row>
    <row r="1144" s="10" customFormat="1" ht="16.5" customHeight="1">
      <c r="B1144" s="234"/>
      <c r="C1144" s="235"/>
      <c r="D1144" s="235"/>
      <c r="E1144" s="236" t="s">
        <v>22</v>
      </c>
      <c r="F1144" s="252" t="s">
        <v>281</v>
      </c>
      <c r="G1144" s="235"/>
      <c r="H1144" s="235"/>
      <c r="I1144" s="235"/>
      <c r="J1144" s="235"/>
      <c r="K1144" s="236" t="s">
        <v>22</v>
      </c>
      <c r="L1144" s="235"/>
      <c r="M1144" s="235"/>
      <c r="N1144" s="235"/>
      <c r="O1144" s="235"/>
      <c r="P1144" s="235"/>
      <c r="Q1144" s="235"/>
      <c r="R1144" s="239"/>
      <c r="T1144" s="240"/>
      <c r="U1144" s="235"/>
      <c r="V1144" s="235"/>
      <c r="W1144" s="235"/>
      <c r="X1144" s="235"/>
      <c r="Y1144" s="235"/>
      <c r="Z1144" s="235"/>
      <c r="AA1144" s="241"/>
      <c r="AT1144" s="242" t="s">
        <v>280</v>
      </c>
      <c r="AU1144" s="242" t="s">
        <v>126</v>
      </c>
      <c r="AV1144" s="10" t="s">
        <v>85</v>
      </c>
      <c r="AW1144" s="10" t="s">
        <v>35</v>
      </c>
      <c r="AX1144" s="10" t="s">
        <v>77</v>
      </c>
      <c r="AY1144" s="242" t="s">
        <v>272</v>
      </c>
    </row>
    <row r="1145" s="10" customFormat="1" ht="16.5" customHeight="1">
      <c r="B1145" s="234"/>
      <c r="C1145" s="235"/>
      <c r="D1145" s="235"/>
      <c r="E1145" s="236" t="s">
        <v>22</v>
      </c>
      <c r="F1145" s="252" t="s">
        <v>529</v>
      </c>
      <c r="G1145" s="235"/>
      <c r="H1145" s="235"/>
      <c r="I1145" s="235"/>
      <c r="J1145" s="235"/>
      <c r="K1145" s="236" t="s">
        <v>22</v>
      </c>
      <c r="L1145" s="235"/>
      <c r="M1145" s="235"/>
      <c r="N1145" s="235"/>
      <c r="O1145" s="235"/>
      <c r="P1145" s="235"/>
      <c r="Q1145" s="235"/>
      <c r="R1145" s="239"/>
      <c r="T1145" s="240"/>
      <c r="U1145" s="235"/>
      <c r="V1145" s="235"/>
      <c r="W1145" s="235"/>
      <c r="X1145" s="235"/>
      <c r="Y1145" s="235"/>
      <c r="Z1145" s="235"/>
      <c r="AA1145" s="241"/>
      <c r="AT1145" s="242" t="s">
        <v>280</v>
      </c>
      <c r="AU1145" s="242" t="s">
        <v>126</v>
      </c>
      <c r="AV1145" s="10" t="s">
        <v>85</v>
      </c>
      <c r="AW1145" s="10" t="s">
        <v>35</v>
      </c>
      <c r="AX1145" s="10" t="s">
        <v>77</v>
      </c>
      <c r="AY1145" s="242" t="s">
        <v>272</v>
      </c>
    </row>
    <row r="1146" s="11" customFormat="1" ht="16.5" customHeight="1">
      <c r="B1146" s="243"/>
      <c r="C1146" s="244"/>
      <c r="D1146" s="244"/>
      <c r="E1146" s="245" t="s">
        <v>22</v>
      </c>
      <c r="F1146" s="246" t="s">
        <v>626</v>
      </c>
      <c r="G1146" s="244"/>
      <c r="H1146" s="244"/>
      <c r="I1146" s="244"/>
      <c r="J1146" s="244"/>
      <c r="K1146" s="247">
        <v>1.6799999999999999</v>
      </c>
      <c r="L1146" s="244"/>
      <c r="M1146" s="244"/>
      <c r="N1146" s="244"/>
      <c r="O1146" s="244"/>
      <c r="P1146" s="244"/>
      <c r="Q1146" s="244"/>
      <c r="R1146" s="248"/>
      <c r="T1146" s="249"/>
      <c r="U1146" s="244"/>
      <c r="V1146" s="244"/>
      <c r="W1146" s="244"/>
      <c r="X1146" s="244"/>
      <c r="Y1146" s="244"/>
      <c r="Z1146" s="244"/>
      <c r="AA1146" s="250"/>
      <c r="AT1146" s="251" t="s">
        <v>280</v>
      </c>
      <c r="AU1146" s="251" t="s">
        <v>126</v>
      </c>
      <c r="AV1146" s="11" t="s">
        <v>126</v>
      </c>
      <c r="AW1146" s="11" t="s">
        <v>35</v>
      </c>
      <c r="AX1146" s="11" t="s">
        <v>77</v>
      </c>
      <c r="AY1146" s="251" t="s">
        <v>272</v>
      </c>
    </row>
    <row r="1147" s="10" customFormat="1" ht="16.5" customHeight="1">
      <c r="B1147" s="234"/>
      <c r="C1147" s="235"/>
      <c r="D1147" s="235"/>
      <c r="E1147" s="236" t="s">
        <v>22</v>
      </c>
      <c r="F1147" s="252" t="s">
        <v>530</v>
      </c>
      <c r="G1147" s="235"/>
      <c r="H1147" s="235"/>
      <c r="I1147" s="235"/>
      <c r="J1147" s="235"/>
      <c r="K1147" s="236" t="s">
        <v>22</v>
      </c>
      <c r="L1147" s="235"/>
      <c r="M1147" s="235"/>
      <c r="N1147" s="235"/>
      <c r="O1147" s="235"/>
      <c r="P1147" s="235"/>
      <c r="Q1147" s="235"/>
      <c r="R1147" s="239"/>
      <c r="T1147" s="240"/>
      <c r="U1147" s="235"/>
      <c r="V1147" s="235"/>
      <c r="W1147" s="235"/>
      <c r="X1147" s="235"/>
      <c r="Y1147" s="235"/>
      <c r="Z1147" s="235"/>
      <c r="AA1147" s="241"/>
      <c r="AT1147" s="242" t="s">
        <v>280</v>
      </c>
      <c r="AU1147" s="242" t="s">
        <v>126</v>
      </c>
      <c r="AV1147" s="10" t="s">
        <v>85</v>
      </c>
      <c r="AW1147" s="10" t="s">
        <v>35</v>
      </c>
      <c r="AX1147" s="10" t="s">
        <v>77</v>
      </c>
      <c r="AY1147" s="242" t="s">
        <v>272</v>
      </c>
    </row>
    <row r="1148" s="11" customFormat="1" ht="16.5" customHeight="1">
      <c r="B1148" s="243"/>
      <c r="C1148" s="244"/>
      <c r="D1148" s="244"/>
      <c r="E1148" s="245" t="s">
        <v>22</v>
      </c>
      <c r="F1148" s="246" t="s">
        <v>627</v>
      </c>
      <c r="G1148" s="244"/>
      <c r="H1148" s="244"/>
      <c r="I1148" s="244"/>
      <c r="J1148" s="244"/>
      <c r="K1148" s="247">
        <v>0.32000000000000001</v>
      </c>
      <c r="L1148" s="244"/>
      <c r="M1148" s="244"/>
      <c r="N1148" s="244"/>
      <c r="O1148" s="244"/>
      <c r="P1148" s="244"/>
      <c r="Q1148" s="244"/>
      <c r="R1148" s="248"/>
      <c r="T1148" s="249"/>
      <c r="U1148" s="244"/>
      <c r="V1148" s="244"/>
      <c r="W1148" s="244"/>
      <c r="X1148" s="244"/>
      <c r="Y1148" s="244"/>
      <c r="Z1148" s="244"/>
      <c r="AA1148" s="250"/>
      <c r="AT1148" s="251" t="s">
        <v>280</v>
      </c>
      <c r="AU1148" s="251" t="s">
        <v>126</v>
      </c>
      <c r="AV1148" s="11" t="s">
        <v>126</v>
      </c>
      <c r="AW1148" s="11" t="s">
        <v>35</v>
      </c>
      <c r="AX1148" s="11" t="s">
        <v>77</v>
      </c>
      <c r="AY1148" s="251" t="s">
        <v>272</v>
      </c>
    </row>
    <row r="1149" s="12" customFormat="1" ht="16.5" customHeight="1">
      <c r="B1149" s="253"/>
      <c r="C1149" s="254"/>
      <c r="D1149" s="254"/>
      <c r="E1149" s="255" t="s">
        <v>22</v>
      </c>
      <c r="F1149" s="256" t="s">
        <v>284</v>
      </c>
      <c r="G1149" s="254"/>
      <c r="H1149" s="254"/>
      <c r="I1149" s="254"/>
      <c r="J1149" s="254"/>
      <c r="K1149" s="257">
        <v>2</v>
      </c>
      <c r="L1149" s="254"/>
      <c r="M1149" s="254"/>
      <c r="N1149" s="254"/>
      <c r="O1149" s="254"/>
      <c r="P1149" s="254"/>
      <c r="Q1149" s="254"/>
      <c r="R1149" s="258"/>
      <c r="T1149" s="259"/>
      <c r="U1149" s="254"/>
      <c r="V1149" s="254"/>
      <c r="W1149" s="254"/>
      <c r="X1149" s="254"/>
      <c r="Y1149" s="254"/>
      <c r="Z1149" s="254"/>
      <c r="AA1149" s="260"/>
      <c r="AT1149" s="261" t="s">
        <v>280</v>
      </c>
      <c r="AU1149" s="261" t="s">
        <v>126</v>
      </c>
      <c r="AV1149" s="12" t="s">
        <v>277</v>
      </c>
      <c r="AW1149" s="12" t="s">
        <v>35</v>
      </c>
      <c r="AX1149" s="12" t="s">
        <v>77</v>
      </c>
      <c r="AY1149" s="261" t="s">
        <v>272</v>
      </c>
    </row>
    <row r="1150" s="13" customFormat="1" ht="16.5" customHeight="1">
      <c r="B1150" s="262"/>
      <c r="C1150" s="263"/>
      <c r="D1150" s="263"/>
      <c r="E1150" s="264" t="s">
        <v>204</v>
      </c>
      <c r="F1150" s="265" t="s">
        <v>285</v>
      </c>
      <c r="G1150" s="263"/>
      <c r="H1150" s="263"/>
      <c r="I1150" s="263"/>
      <c r="J1150" s="263"/>
      <c r="K1150" s="266">
        <v>2</v>
      </c>
      <c r="L1150" s="263"/>
      <c r="M1150" s="263"/>
      <c r="N1150" s="263"/>
      <c r="O1150" s="263"/>
      <c r="P1150" s="263"/>
      <c r="Q1150" s="263"/>
      <c r="R1150" s="267"/>
      <c r="T1150" s="268"/>
      <c r="U1150" s="263"/>
      <c r="V1150" s="263"/>
      <c r="W1150" s="263"/>
      <c r="X1150" s="263"/>
      <c r="Y1150" s="263"/>
      <c r="Z1150" s="263"/>
      <c r="AA1150" s="269"/>
      <c r="AT1150" s="270" t="s">
        <v>280</v>
      </c>
      <c r="AU1150" s="270" t="s">
        <v>126</v>
      </c>
      <c r="AV1150" s="13" t="s">
        <v>276</v>
      </c>
      <c r="AW1150" s="13" t="s">
        <v>35</v>
      </c>
      <c r="AX1150" s="13" t="s">
        <v>85</v>
      </c>
      <c r="AY1150" s="270" t="s">
        <v>272</v>
      </c>
    </row>
    <row r="1151" s="1" customFormat="1" ht="16.5" customHeight="1">
      <c r="B1151" s="48"/>
      <c r="C1151" s="271" t="s">
        <v>986</v>
      </c>
      <c r="D1151" s="271" t="s">
        <v>349</v>
      </c>
      <c r="E1151" s="272" t="s">
        <v>977</v>
      </c>
      <c r="F1151" s="273" t="s">
        <v>978</v>
      </c>
      <c r="G1151" s="273"/>
      <c r="H1151" s="273"/>
      <c r="I1151" s="273"/>
      <c r="J1151" s="274" t="s">
        <v>334</v>
      </c>
      <c r="K1151" s="275">
        <v>2.2000000000000002</v>
      </c>
      <c r="L1151" s="276">
        <v>0</v>
      </c>
      <c r="M1151" s="277"/>
      <c r="N1151" s="278">
        <f>ROUND(L1151*K1151,2)</f>
        <v>0</v>
      </c>
      <c r="O1151" s="230"/>
      <c r="P1151" s="230"/>
      <c r="Q1151" s="230"/>
      <c r="R1151" s="50"/>
      <c r="T1151" s="231" t="s">
        <v>22</v>
      </c>
      <c r="U1151" s="58" t="s">
        <v>42</v>
      </c>
      <c r="V1151" s="49"/>
      <c r="W1151" s="232">
        <f>V1151*K1151</f>
        <v>0</v>
      </c>
      <c r="X1151" s="232">
        <v>0</v>
      </c>
      <c r="Y1151" s="232">
        <f>X1151*K1151</f>
        <v>0</v>
      </c>
      <c r="Z1151" s="232">
        <v>0</v>
      </c>
      <c r="AA1151" s="233">
        <f>Z1151*K1151</f>
        <v>0</v>
      </c>
      <c r="AR1151" s="24" t="s">
        <v>469</v>
      </c>
      <c r="AT1151" s="24" t="s">
        <v>349</v>
      </c>
      <c r="AU1151" s="24" t="s">
        <v>126</v>
      </c>
      <c r="AY1151" s="24" t="s">
        <v>272</v>
      </c>
      <c r="BE1151" s="144">
        <f>IF(U1151="základní",N1151,0)</f>
        <v>0</v>
      </c>
      <c r="BF1151" s="144">
        <f>IF(U1151="snížená",N1151,0)</f>
        <v>0</v>
      </c>
      <c r="BG1151" s="144">
        <f>IF(U1151="zákl. přenesená",N1151,0)</f>
        <v>0</v>
      </c>
      <c r="BH1151" s="144">
        <f>IF(U1151="sníž. přenesená",N1151,0)</f>
        <v>0</v>
      </c>
      <c r="BI1151" s="144">
        <f>IF(U1151="nulová",N1151,0)</f>
        <v>0</v>
      </c>
      <c r="BJ1151" s="24" t="s">
        <v>85</v>
      </c>
      <c r="BK1151" s="144">
        <f>ROUND(L1151*K1151,2)</f>
        <v>0</v>
      </c>
      <c r="BL1151" s="24" t="s">
        <v>369</v>
      </c>
      <c r="BM1151" s="24" t="s">
        <v>987</v>
      </c>
    </row>
    <row r="1152" s="10" customFormat="1" ht="16.5" customHeight="1">
      <c r="B1152" s="234"/>
      <c r="C1152" s="235"/>
      <c r="D1152" s="235"/>
      <c r="E1152" s="236" t="s">
        <v>22</v>
      </c>
      <c r="F1152" s="237" t="s">
        <v>980</v>
      </c>
      <c r="G1152" s="238"/>
      <c r="H1152" s="238"/>
      <c r="I1152" s="238"/>
      <c r="J1152" s="235"/>
      <c r="K1152" s="236" t="s">
        <v>22</v>
      </c>
      <c r="L1152" s="235"/>
      <c r="M1152" s="235"/>
      <c r="N1152" s="235"/>
      <c r="O1152" s="235"/>
      <c r="P1152" s="235"/>
      <c r="Q1152" s="235"/>
      <c r="R1152" s="239"/>
      <c r="T1152" s="240"/>
      <c r="U1152" s="235"/>
      <c r="V1152" s="235"/>
      <c r="W1152" s="235"/>
      <c r="X1152" s="235"/>
      <c r="Y1152" s="235"/>
      <c r="Z1152" s="235"/>
      <c r="AA1152" s="241"/>
      <c r="AT1152" s="242" t="s">
        <v>280</v>
      </c>
      <c r="AU1152" s="242" t="s">
        <v>126</v>
      </c>
      <c r="AV1152" s="10" t="s">
        <v>85</v>
      </c>
      <c r="AW1152" s="10" t="s">
        <v>35</v>
      </c>
      <c r="AX1152" s="10" t="s">
        <v>77</v>
      </c>
      <c r="AY1152" s="242" t="s">
        <v>272</v>
      </c>
    </row>
    <row r="1153" s="10" customFormat="1" ht="16.5" customHeight="1">
      <c r="B1153" s="234"/>
      <c r="C1153" s="235"/>
      <c r="D1153" s="235"/>
      <c r="E1153" s="236" t="s">
        <v>22</v>
      </c>
      <c r="F1153" s="252" t="s">
        <v>930</v>
      </c>
      <c r="G1153" s="235"/>
      <c r="H1153" s="235"/>
      <c r="I1153" s="235"/>
      <c r="J1153" s="235"/>
      <c r="K1153" s="236" t="s">
        <v>22</v>
      </c>
      <c r="L1153" s="235"/>
      <c r="M1153" s="235"/>
      <c r="N1153" s="235"/>
      <c r="O1153" s="235"/>
      <c r="P1153" s="235"/>
      <c r="Q1153" s="235"/>
      <c r="R1153" s="239"/>
      <c r="T1153" s="240"/>
      <c r="U1153" s="235"/>
      <c r="V1153" s="235"/>
      <c r="W1153" s="235"/>
      <c r="X1153" s="235"/>
      <c r="Y1153" s="235"/>
      <c r="Z1153" s="235"/>
      <c r="AA1153" s="241"/>
      <c r="AT1153" s="242" t="s">
        <v>280</v>
      </c>
      <c r="AU1153" s="242" t="s">
        <v>126</v>
      </c>
      <c r="AV1153" s="10" t="s">
        <v>85</v>
      </c>
      <c r="AW1153" s="10" t="s">
        <v>35</v>
      </c>
      <c r="AX1153" s="10" t="s">
        <v>77</v>
      </c>
      <c r="AY1153" s="242" t="s">
        <v>272</v>
      </c>
    </row>
    <row r="1154" s="11" customFormat="1" ht="16.5" customHeight="1">
      <c r="B1154" s="243"/>
      <c r="C1154" s="244"/>
      <c r="D1154" s="244"/>
      <c r="E1154" s="245" t="s">
        <v>22</v>
      </c>
      <c r="F1154" s="246" t="s">
        <v>22</v>
      </c>
      <c r="G1154" s="244"/>
      <c r="H1154" s="244"/>
      <c r="I1154" s="244"/>
      <c r="J1154" s="244"/>
      <c r="K1154" s="247">
        <v>0</v>
      </c>
      <c r="L1154" s="244"/>
      <c r="M1154" s="244"/>
      <c r="N1154" s="244"/>
      <c r="O1154" s="244"/>
      <c r="P1154" s="244"/>
      <c r="Q1154" s="244"/>
      <c r="R1154" s="248"/>
      <c r="T1154" s="249"/>
      <c r="U1154" s="244"/>
      <c r="V1154" s="244"/>
      <c r="W1154" s="244"/>
      <c r="X1154" s="244"/>
      <c r="Y1154" s="244"/>
      <c r="Z1154" s="244"/>
      <c r="AA1154" s="250"/>
      <c r="AT1154" s="251" t="s">
        <v>280</v>
      </c>
      <c r="AU1154" s="251" t="s">
        <v>126</v>
      </c>
      <c r="AV1154" s="11" t="s">
        <v>126</v>
      </c>
      <c r="AW1154" s="11" t="s">
        <v>6</v>
      </c>
      <c r="AX1154" s="11" t="s">
        <v>77</v>
      </c>
      <c r="AY1154" s="251" t="s">
        <v>272</v>
      </c>
    </row>
    <row r="1155" s="10" customFormat="1" ht="16.5" customHeight="1">
      <c r="B1155" s="234"/>
      <c r="C1155" s="235"/>
      <c r="D1155" s="235"/>
      <c r="E1155" s="236" t="s">
        <v>22</v>
      </c>
      <c r="F1155" s="252" t="s">
        <v>541</v>
      </c>
      <c r="G1155" s="235"/>
      <c r="H1155" s="235"/>
      <c r="I1155" s="235"/>
      <c r="J1155" s="235"/>
      <c r="K1155" s="236" t="s">
        <v>22</v>
      </c>
      <c r="L1155" s="235"/>
      <c r="M1155" s="235"/>
      <c r="N1155" s="235"/>
      <c r="O1155" s="235"/>
      <c r="P1155" s="235"/>
      <c r="Q1155" s="235"/>
      <c r="R1155" s="239"/>
      <c r="T1155" s="240"/>
      <c r="U1155" s="235"/>
      <c r="V1155" s="235"/>
      <c r="W1155" s="235"/>
      <c r="X1155" s="235"/>
      <c r="Y1155" s="235"/>
      <c r="Z1155" s="235"/>
      <c r="AA1155" s="241"/>
      <c r="AT1155" s="242" t="s">
        <v>280</v>
      </c>
      <c r="AU1155" s="242" t="s">
        <v>126</v>
      </c>
      <c r="AV1155" s="10" t="s">
        <v>85</v>
      </c>
      <c r="AW1155" s="10" t="s">
        <v>35</v>
      </c>
      <c r="AX1155" s="10" t="s">
        <v>77</v>
      </c>
      <c r="AY1155" s="242" t="s">
        <v>272</v>
      </c>
    </row>
    <row r="1156" s="11" customFormat="1" ht="16.5" customHeight="1">
      <c r="B1156" s="243"/>
      <c r="C1156" s="244"/>
      <c r="D1156" s="244"/>
      <c r="E1156" s="245" t="s">
        <v>22</v>
      </c>
      <c r="F1156" s="246" t="s">
        <v>988</v>
      </c>
      <c r="G1156" s="244"/>
      <c r="H1156" s="244"/>
      <c r="I1156" s="244"/>
      <c r="J1156" s="244"/>
      <c r="K1156" s="247">
        <v>2.2000000000000002</v>
      </c>
      <c r="L1156" s="244"/>
      <c r="M1156" s="244"/>
      <c r="N1156" s="244"/>
      <c r="O1156" s="244"/>
      <c r="P1156" s="244"/>
      <c r="Q1156" s="244"/>
      <c r="R1156" s="248"/>
      <c r="T1156" s="249"/>
      <c r="U1156" s="244"/>
      <c r="V1156" s="244"/>
      <c r="W1156" s="244"/>
      <c r="X1156" s="244"/>
      <c r="Y1156" s="244"/>
      <c r="Z1156" s="244"/>
      <c r="AA1156" s="250"/>
      <c r="AT1156" s="251" t="s">
        <v>280</v>
      </c>
      <c r="AU1156" s="251" t="s">
        <v>126</v>
      </c>
      <c r="AV1156" s="11" t="s">
        <v>126</v>
      </c>
      <c r="AW1156" s="11" t="s">
        <v>35</v>
      </c>
      <c r="AX1156" s="11" t="s">
        <v>77</v>
      </c>
      <c r="AY1156" s="251" t="s">
        <v>272</v>
      </c>
    </row>
    <row r="1157" s="12" customFormat="1" ht="16.5" customHeight="1">
      <c r="B1157" s="253"/>
      <c r="C1157" s="254"/>
      <c r="D1157" s="254"/>
      <c r="E1157" s="255" t="s">
        <v>22</v>
      </c>
      <c r="F1157" s="256" t="s">
        <v>284</v>
      </c>
      <c r="G1157" s="254"/>
      <c r="H1157" s="254"/>
      <c r="I1157" s="254"/>
      <c r="J1157" s="254"/>
      <c r="K1157" s="257">
        <v>2.2000000000000002</v>
      </c>
      <c r="L1157" s="254"/>
      <c r="M1157" s="254"/>
      <c r="N1157" s="254"/>
      <c r="O1157" s="254"/>
      <c r="P1157" s="254"/>
      <c r="Q1157" s="254"/>
      <c r="R1157" s="258"/>
      <c r="T1157" s="259"/>
      <c r="U1157" s="254"/>
      <c r="V1157" s="254"/>
      <c r="W1157" s="254"/>
      <c r="X1157" s="254"/>
      <c r="Y1157" s="254"/>
      <c r="Z1157" s="254"/>
      <c r="AA1157" s="260"/>
      <c r="AT1157" s="261" t="s">
        <v>280</v>
      </c>
      <c r="AU1157" s="261" t="s">
        <v>126</v>
      </c>
      <c r="AV1157" s="12" t="s">
        <v>277</v>
      </c>
      <c r="AW1157" s="12" t="s">
        <v>35</v>
      </c>
      <c r="AX1157" s="12" t="s">
        <v>77</v>
      </c>
      <c r="AY1157" s="261" t="s">
        <v>272</v>
      </c>
    </row>
    <row r="1158" s="13" customFormat="1" ht="16.5" customHeight="1">
      <c r="B1158" s="262"/>
      <c r="C1158" s="263"/>
      <c r="D1158" s="263"/>
      <c r="E1158" s="264" t="s">
        <v>22</v>
      </c>
      <c r="F1158" s="265" t="s">
        <v>285</v>
      </c>
      <c r="G1158" s="263"/>
      <c r="H1158" s="263"/>
      <c r="I1158" s="263"/>
      <c r="J1158" s="263"/>
      <c r="K1158" s="266">
        <v>2.2000000000000002</v>
      </c>
      <c r="L1158" s="263"/>
      <c r="M1158" s="263"/>
      <c r="N1158" s="263"/>
      <c r="O1158" s="263"/>
      <c r="P1158" s="263"/>
      <c r="Q1158" s="263"/>
      <c r="R1158" s="267"/>
      <c r="T1158" s="268"/>
      <c r="U1158" s="263"/>
      <c r="V1158" s="263"/>
      <c r="W1158" s="263"/>
      <c r="X1158" s="263"/>
      <c r="Y1158" s="263"/>
      <c r="Z1158" s="263"/>
      <c r="AA1158" s="269"/>
      <c r="AT1158" s="270" t="s">
        <v>280</v>
      </c>
      <c r="AU1158" s="270" t="s">
        <v>126</v>
      </c>
      <c r="AV1158" s="13" t="s">
        <v>276</v>
      </c>
      <c r="AW1158" s="13" t="s">
        <v>35</v>
      </c>
      <c r="AX1158" s="13" t="s">
        <v>85</v>
      </c>
      <c r="AY1158" s="270" t="s">
        <v>272</v>
      </c>
    </row>
    <row r="1159" s="1" customFormat="1" ht="25.5" customHeight="1">
      <c r="B1159" s="48"/>
      <c r="C1159" s="223" t="s">
        <v>989</v>
      </c>
      <c r="D1159" s="223" t="s">
        <v>273</v>
      </c>
      <c r="E1159" s="224" t="s">
        <v>990</v>
      </c>
      <c r="F1159" s="225" t="s">
        <v>991</v>
      </c>
      <c r="G1159" s="225"/>
      <c r="H1159" s="225"/>
      <c r="I1159" s="225"/>
      <c r="J1159" s="226" t="s">
        <v>334</v>
      </c>
      <c r="K1159" s="227">
        <v>15.460000000000001</v>
      </c>
      <c r="L1159" s="228">
        <v>0</v>
      </c>
      <c r="M1159" s="229"/>
      <c r="N1159" s="230">
        <f>ROUND(L1159*K1159,2)</f>
        <v>0</v>
      </c>
      <c r="O1159" s="230"/>
      <c r="P1159" s="230"/>
      <c r="Q1159" s="230"/>
      <c r="R1159" s="50"/>
      <c r="T1159" s="231" t="s">
        <v>22</v>
      </c>
      <c r="U1159" s="58" t="s">
        <v>42</v>
      </c>
      <c r="V1159" s="49"/>
      <c r="W1159" s="232">
        <f>V1159*K1159</f>
        <v>0</v>
      </c>
      <c r="X1159" s="232">
        <v>0.00020000000000000001</v>
      </c>
      <c r="Y1159" s="232">
        <f>X1159*K1159</f>
        <v>0.0030920000000000001</v>
      </c>
      <c r="Z1159" s="232">
        <v>0</v>
      </c>
      <c r="AA1159" s="233">
        <f>Z1159*K1159</f>
        <v>0</v>
      </c>
      <c r="AR1159" s="24" t="s">
        <v>369</v>
      </c>
      <c r="AT1159" s="24" t="s">
        <v>273</v>
      </c>
      <c r="AU1159" s="24" t="s">
        <v>126</v>
      </c>
      <c r="AY1159" s="24" t="s">
        <v>272</v>
      </c>
      <c r="BE1159" s="144">
        <f>IF(U1159="základní",N1159,0)</f>
        <v>0</v>
      </c>
      <c r="BF1159" s="144">
        <f>IF(U1159="snížená",N1159,0)</f>
        <v>0</v>
      </c>
      <c r="BG1159" s="144">
        <f>IF(U1159="zákl. přenesená",N1159,0)</f>
        <v>0</v>
      </c>
      <c r="BH1159" s="144">
        <f>IF(U1159="sníž. přenesená",N1159,0)</f>
        <v>0</v>
      </c>
      <c r="BI1159" s="144">
        <f>IF(U1159="nulová",N1159,0)</f>
        <v>0</v>
      </c>
      <c r="BJ1159" s="24" t="s">
        <v>85</v>
      </c>
      <c r="BK1159" s="144">
        <f>ROUND(L1159*K1159,2)</f>
        <v>0</v>
      </c>
      <c r="BL1159" s="24" t="s">
        <v>369</v>
      </c>
      <c r="BM1159" s="24" t="s">
        <v>992</v>
      </c>
    </row>
    <row r="1160" s="10" customFormat="1" ht="16.5" customHeight="1">
      <c r="B1160" s="234"/>
      <c r="C1160" s="235"/>
      <c r="D1160" s="235"/>
      <c r="E1160" s="236" t="s">
        <v>22</v>
      </c>
      <c r="F1160" s="237" t="s">
        <v>516</v>
      </c>
      <c r="G1160" s="238"/>
      <c r="H1160" s="238"/>
      <c r="I1160" s="238"/>
      <c r="J1160" s="235"/>
      <c r="K1160" s="236" t="s">
        <v>22</v>
      </c>
      <c r="L1160" s="235"/>
      <c r="M1160" s="235"/>
      <c r="N1160" s="235"/>
      <c r="O1160" s="235"/>
      <c r="P1160" s="235"/>
      <c r="Q1160" s="235"/>
      <c r="R1160" s="239"/>
      <c r="T1160" s="240"/>
      <c r="U1160" s="235"/>
      <c r="V1160" s="235"/>
      <c r="W1160" s="235"/>
      <c r="X1160" s="235"/>
      <c r="Y1160" s="235"/>
      <c r="Z1160" s="235"/>
      <c r="AA1160" s="241"/>
      <c r="AT1160" s="242" t="s">
        <v>280</v>
      </c>
      <c r="AU1160" s="242" t="s">
        <v>126</v>
      </c>
      <c r="AV1160" s="10" t="s">
        <v>85</v>
      </c>
      <c r="AW1160" s="10" t="s">
        <v>35</v>
      </c>
      <c r="AX1160" s="10" t="s">
        <v>77</v>
      </c>
      <c r="AY1160" s="242" t="s">
        <v>272</v>
      </c>
    </row>
    <row r="1161" s="11" customFormat="1" ht="16.5" customHeight="1">
      <c r="B1161" s="243"/>
      <c r="C1161" s="244"/>
      <c r="D1161" s="244"/>
      <c r="E1161" s="245" t="s">
        <v>22</v>
      </c>
      <c r="F1161" s="246" t="s">
        <v>22</v>
      </c>
      <c r="G1161" s="244"/>
      <c r="H1161" s="244"/>
      <c r="I1161" s="244"/>
      <c r="J1161" s="244"/>
      <c r="K1161" s="247">
        <v>0</v>
      </c>
      <c r="L1161" s="244"/>
      <c r="M1161" s="244"/>
      <c r="N1161" s="244"/>
      <c r="O1161" s="244"/>
      <c r="P1161" s="244"/>
      <c r="Q1161" s="244"/>
      <c r="R1161" s="248"/>
      <c r="T1161" s="249"/>
      <c r="U1161" s="244"/>
      <c r="V1161" s="244"/>
      <c r="W1161" s="244"/>
      <c r="X1161" s="244"/>
      <c r="Y1161" s="244"/>
      <c r="Z1161" s="244"/>
      <c r="AA1161" s="250"/>
      <c r="AT1161" s="251" t="s">
        <v>280</v>
      </c>
      <c r="AU1161" s="251" t="s">
        <v>126</v>
      </c>
      <c r="AV1161" s="11" t="s">
        <v>126</v>
      </c>
      <c r="AW1161" s="11" t="s">
        <v>6</v>
      </c>
      <c r="AX1161" s="11" t="s">
        <v>77</v>
      </c>
      <c r="AY1161" s="251" t="s">
        <v>272</v>
      </c>
    </row>
    <row r="1162" s="10" customFormat="1" ht="16.5" customHeight="1">
      <c r="B1162" s="234"/>
      <c r="C1162" s="235"/>
      <c r="D1162" s="235"/>
      <c r="E1162" s="236" t="s">
        <v>22</v>
      </c>
      <c r="F1162" s="252" t="s">
        <v>970</v>
      </c>
      <c r="G1162" s="235"/>
      <c r="H1162" s="235"/>
      <c r="I1162" s="235"/>
      <c r="J1162" s="235"/>
      <c r="K1162" s="236" t="s">
        <v>22</v>
      </c>
      <c r="L1162" s="235"/>
      <c r="M1162" s="235"/>
      <c r="N1162" s="235"/>
      <c r="O1162" s="235"/>
      <c r="P1162" s="235"/>
      <c r="Q1162" s="235"/>
      <c r="R1162" s="239"/>
      <c r="T1162" s="240"/>
      <c r="U1162" s="235"/>
      <c r="V1162" s="235"/>
      <c r="W1162" s="235"/>
      <c r="X1162" s="235"/>
      <c r="Y1162" s="235"/>
      <c r="Z1162" s="235"/>
      <c r="AA1162" s="241"/>
      <c r="AT1162" s="242" t="s">
        <v>280</v>
      </c>
      <c r="AU1162" s="242" t="s">
        <v>126</v>
      </c>
      <c r="AV1162" s="10" t="s">
        <v>85</v>
      </c>
      <c r="AW1162" s="10" t="s">
        <v>35</v>
      </c>
      <c r="AX1162" s="10" t="s">
        <v>77</v>
      </c>
      <c r="AY1162" s="242" t="s">
        <v>272</v>
      </c>
    </row>
    <row r="1163" s="11" customFormat="1" ht="16.5" customHeight="1">
      <c r="B1163" s="243"/>
      <c r="C1163" s="244"/>
      <c r="D1163" s="244"/>
      <c r="E1163" s="245" t="s">
        <v>22</v>
      </c>
      <c r="F1163" s="246" t="s">
        <v>201</v>
      </c>
      <c r="G1163" s="244"/>
      <c r="H1163" s="244"/>
      <c r="I1163" s="244"/>
      <c r="J1163" s="244"/>
      <c r="K1163" s="247">
        <v>12.960000000000001</v>
      </c>
      <c r="L1163" s="244"/>
      <c r="M1163" s="244"/>
      <c r="N1163" s="244"/>
      <c r="O1163" s="244"/>
      <c r="P1163" s="244"/>
      <c r="Q1163" s="244"/>
      <c r="R1163" s="248"/>
      <c r="T1163" s="249"/>
      <c r="U1163" s="244"/>
      <c r="V1163" s="244"/>
      <c r="W1163" s="244"/>
      <c r="X1163" s="244"/>
      <c r="Y1163" s="244"/>
      <c r="Z1163" s="244"/>
      <c r="AA1163" s="250"/>
      <c r="AT1163" s="251" t="s">
        <v>280</v>
      </c>
      <c r="AU1163" s="251" t="s">
        <v>126</v>
      </c>
      <c r="AV1163" s="11" t="s">
        <v>126</v>
      </c>
      <c r="AW1163" s="11" t="s">
        <v>35</v>
      </c>
      <c r="AX1163" s="11" t="s">
        <v>77</v>
      </c>
      <c r="AY1163" s="251" t="s">
        <v>272</v>
      </c>
    </row>
    <row r="1164" s="12" customFormat="1" ht="16.5" customHeight="1">
      <c r="B1164" s="253"/>
      <c r="C1164" s="254"/>
      <c r="D1164" s="254"/>
      <c r="E1164" s="255" t="s">
        <v>22</v>
      </c>
      <c r="F1164" s="256" t="s">
        <v>284</v>
      </c>
      <c r="G1164" s="254"/>
      <c r="H1164" s="254"/>
      <c r="I1164" s="254"/>
      <c r="J1164" s="254"/>
      <c r="K1164" s="257">
        <v>12.960000000000001</v>
      </c>
      <c r="L1164" s="254"/>
      <c r="M1164" s="254"/>
      <c r="N1164" s="254"/>
      <c r="O1164" s="254"/>
      <c r="P1164" s="254"/>
      <c r="Q1164" s="254"/>
      <c r="R1164" s="258"/>
      <c r="T1164" s="259"/>
      <c r="U1164" s="254"/>
      <c r="V1164" s="254"/>
      <c r="W1164" s="254"/>
      <c r="X1164" s="254"/>
      <c r="Y1164" s="254"/>
      <c r="Z1164" s="254"/>
      <c r="AA1164" s="260"/>
      <c r="AT1164" s="261" t="s">
        <v>280</v>
      </c>
      <c r="AU1164" s="261" t="s">
        <v>126</v>
      </c>
      <c r="AV1164" s="12" t="s">
        <v>277</v>
      </c>
      <c r="AW1164" s="12" t="s">
        <v>35</v>
      </c>
      <c r="AX1164" s="12" t="s">
        <v>77</v>
      </c>
      <c r="AY1164" s="261" t="s">
        <v>272</v>
      </c>
    </row>
    <row r="1165" s="11" customFormat="1" ht="16.5" customHeight="1">
      <c r="B1165" s="243"/>
      <c r="C1165" s="244"/>
      <c r="D1165" s="244"/>
      <c r="E1165" s="245" t="s">
        <v>22</v>
      </c>
      <c r="F1165" s="246" t="s">
        <v>22</v>
      </c>
      <c r="G1165" s="244"/>
      <c r="H1165" s="244"/>
      <c r="I1165" s="244"/>
      <c r="J1165" s="244"/>
      <c r="K1165" s="247">
        <v>0</v>
      </c>
      <c r="L1165" s="244"/>
      <c r="M1165" s="244"/>
      <c r="N1165" s="244"/>
      <c r="O1165" s="244"/>
      <c r="P1165" s="244"/>
      <c r="Q1165" s="244"/>
      <c r="R1165" s="248"/>
      <c r="T1165" s="249"/>
      <c r="U1165" s="244"/>
      <c r="V1165" s="244"/>
      <c r="W1165" s="244"/>
      <c r="X1165" s="244"/>
      <c r="Y1165" s="244"/>
      <c r="Z1165" s="244"/>
      <c r="AA1165" s="250"/>
      <c r="AT1165" s="251" t="s">
        <v>280</v>
      </c>
      <c r="AU1165" s="251" t="s">
        <v>126</v>
      </c>
      <c r="AV1165" s="11" t="s">
        <v>126</v>
      </c>
      <c r="AW1165" s="11" t="s">
        <v>6</v>
      </c>
      <c r="AX1165" s="11" t="s">
        <v>77</v>
      </c>
      <c r="AY1165" s="251" t="s">
        <v>272</v>
      </c>
    </row>
    <row r="1166" s="10" customFormat="1" ht="16.5" customHeight="1">
      <c r="B1166" s="234"/>
      <c r="C1166" s="235"/>
      <c r="D1166" s="235"/>
      <c r="E1166" s="236" t="s">
        <v>22</v>
      </c>
      <c r="F1166" s="252" t="s">
        <v>971</v>
      </c>
      <c r="G1166" s="235"/>
      <c r="H1166" s="235"/>
      <c r="I1166" s="235"/>
      <c r="J1166" s="235"/>
      <c r="K1166" s="236" t="s">
        <v>22</v>
      </c>
      <c r="L1166" s="235"/>
      <c r="M1166" s="235"/>
      <c r="N1166" s="235"/>
      <c r="O1166" s="235"/>
      <c r="P1166" s="235"/>
      <c r="Q1166" s="235"/>
      <c r="R1166" s="239"/>
      <c r="T1166" s="240"/>
      <c r="U1166" s="235"/>
      <c r="V1166" s="235"/>
      <c r="W1166" s="235"/>
      <c r="X1166" s="235"/>
      <c r="Y1166" s="235"/>
      <c r="Z1166" s="235"/>
      <c r="AA1166" s="241"/>
      <c r="AT1166" s="242" t="s">
        <v>280</v>
      </c>
      <c r="AU1166" s="242" t="s">
        <v>126</v>
      </c>
      <c r="AV1166" s="10" t="s">
        <v>85</v>
      </c>
      <c r="AW1166" s="10" t="s">
        <v>35</v>
      </c>
      <c r="AX1166" s="10" t="s">
        <v>77</v>
      </c>
      <c r="AY1166" s="242" t="s">
        <v>272</v>
      </c>
    </row>
    <row r="1167" s="11" customFormat="1" ht="16.5" customHeight="1">
      <c r="B1167" s="243"/>
      <c r="C1167" s="244"/>
      <c r="D1167" s="244"/>
      <c r="E1167" s="245" t="s">
        <v>22</v>
      </c>
      <c r="F1167" s="246" t="s">
        <v>202</v>
      </c>
      <c r="G1167" s="244"/>
      <c r="H1167" s="244"/>
      <c r="I1167" s="244"/>
      <c r="J1167" s="244"/>
      <c r="K1167" s="247">
        <v>2.5</v>
      </c>
      <c r="L1167" s="244"/>
      <c r="M1167" s="244"/>
      <c r="N1167" s="244"/>
      <c r="O1167" s="244"/>
      <c r="P1167" s="244"/>
      <c r="Q1167" s="244"/>
      <c r="R1167" s="248"/>
      <c r="T1167" s="249"/>
      <c r="U1167" s="244"/>
      <c r="V1167" s="244"/>
      <c r="W1167" s="244"/>
      <c r="X1167" s="244"/>
      <c r="Y1167" s="244"/>
      <c r="Z1167" s="244"/>
      <c r="AA1167" s="250"/>
      <c r="AT1167" s="251" t="s">
        <v>280</v>
      </c>
      <c r="AU1167" s="251" t="s">
        <v>126</v>
      </c>
      <c r="AV1167" s="11" t="s">
        <v>126</v>
      </c>
      <c r="AW1167" s="11" t="s">
        <v>35</v>
      </c>
      <c r="AX1167" s="11" t="s">
        <v>77</v>
      </c>
      <c r="AY1167" s="251" t="s">
        <v>272</v>
      </c>
    </row>
    <row r="1168" s="12" customFormat="1" ht="16.5" customHeight="1">
      <c r="B1168" s="253"/>
      <c r="C1168" s="254"/>
      <c r="D1168" s="254"/>
      <c r="E1168" s="255" t="s">
        <v>22</v>
      </c>
      <c r="F1168" s="256" t="s">
        <v>284</v>
      </c>
      <c r="G1168" s="254"/>
      <c r="H1168" s="254"/>
      <c r="I1168" s="254"/>
      <c r="J1168" s="254"/>
      <c r="K1168" s="257">
        <v>2.5</v>
      </c>
      <c r="L1168" s="254"/>
      <c r="M1168" s="254"/>
      <c r="N1168" s="254"/>
      <c r="O1168" s="254"/>
      <c r="P1168" s="254"/>
      <c r="Q1168" s="254"/>
      <c r="R1168" s="258"/>
      <c r="T1168" s="259"/>
      <c r="U1168" s="254"/>
      <c r="V1168" s="254"/>
      <c r="W1168" s="254"/>
      <c r="X1168" s="254"/>
      <c r="Y1168" s="254"/>
      <c r="Z1168" s="254"/>
      <c r="AA1168" s="260"/>
      <c r="AT1168" s="261" t="s">
        <v>280</v>
      </c>
      <c r="AU1168" s="261" t="s">
        <v>126</v>
      </c>
      <c r="AV1168" s="12" t="s">
        <v>277</v>
      </c>
      <c r="AW1168" s="12" t="s">
        <v>35</v>
      </c>
      <c r="AX1168" s="12" t="s">
        <v>77</v>
      </c>
      <c r="AY1168" s="261" t="s">
        <v>272</v>
      </c>
    </row>
    <row r="1169" s="13" customFormat="1" ht="16.5" customHeight="1">
      <c r="B1169" s="262"/>
      <c r="C1169" s="263"/>
      <c r="D1169" s="263"/>
      <c r="E1169" s="264" t="s">
        <v>22</v>
      </c>
      <c r="F1169" s="265" t="s">
        <v>285</v>
      </c>
      <c r="G1169" s="263"/>
      <c r="H1169" s="263"/>
      <c r="I1169" s="263"/>
      <c r="J1169" s="263"/>
      <c r="K1169" s="266">
        <v>15.460000000000001</v>
      </c>
      <c r="L1169" s="263"/>
      <c r="M1169" s="263"/>
      <c r="N1169" s="263"/>
      <c r="O1169" s="263"/>
      <c r="P1169" s="263"/>
      <c r="Q1169" s="263"/>
      <c r="R1169" s="267"/>
      <c r="T1169" s="268"/>
      <c r="U1169" s="263"/>
      <c r="V1169" s="263"/>
      <c r="W1169" s="263"/>
      <c r="X1169" s="263"/>
      <c r="Y1169" s="263"/>
      <c r="Z1169" s="263"/>
      <c r="AA1169" s="269"/>
      <c r="AT1169" s="270" t="s">
        <v>280</v>
      </c>
      <c r="AU1169" s="270" t="s">
        <v>126</v>
      </c>
      <c r="AV1169" s="13" t="s">
        <v>276</v>
      </c>
      <c r="AW1169" s="13" t="s">
        <v>35</v>
      </c>
      <c r="AX1169" s="13" t="s">
        <v>85</v>
      </c>
      <c r="AY1169" s="270" t="s">
        <v>272</v>
      </c>
    </row>
    <row r="1170" s="1" customFormat="1" ht="38.25" customHeight="1">
      <c r="B1170" s="48"/>
      <c r="C1170" s="223" t="s">
        <v>993</v>
      </c>
      <c r="D1170" s="223" t="s">
        <v>273</v>
      </c>
      <c r="E1170" s="224" t="s">
        <v>994</v>
      </c>
      <c r="F1170" s="225" t="s">
        <v>995</v>
      </c>
      <c r="G1170" s="225"/>
      <c r="H1170" s="225"/>
      <c r="I1170" s="225"/>
      <c r="J1170" s="226" t="s">
        <v>334</v>
      </c>
      <c r="K1170" s="227">
        <v>2</v>
      </c>
      <c r="L1170" s="228">
        <v>0</v>
      </c>
      <c r="M1170" s="229"/>
      <c r="N1170" s="230">
        <f>ROUND(L1170*K1170,2)</f>
        <v>0</v>
      </c>
      <c r="O1170" s="230"/>
      <c r="P1170" s="230"/>
      <c r="Q1170" s="230"/>
      <c r="R1170" s="50"/>
      <c r="T1170" s="231" t="s">
        <v>22</v>
      </c>
      <c r="U1170" s="58" t="s">
        <v>42</v>
      </c>
      <c r="V1170" s="49"/>
      <c r="W1170" s="232">
        <f>V1170*K1170</f>
        <v>0</v>
      </c>
      <c r="X1170" s="232">
        <v>1.0000000000000001E-05</v>
      </c>
      <c r="Y1170" s="232">
        <f>X1170*K1170</f>
        <v>2.0000000000000002E-05</v>
      </c>
      <c r="Z1170" s="232">
        <v>0</v>
      </c>
      <c r="AA1170" s="233">
        <f>Z1170*K1170</f>
        <v>0</v>
      </c>
      <c r="AR1170" s="24" t="s">
        <v>369</v>
      </c>
      <c r="AT1170" s="24" t="s">
        <v>273</v>
      </c>
      <c r="AU1170" s="24" t="s">
        <v>126</v>
      </c>
      <c r="AY1170" s="24" t="s">
        <v>272</v>
      </c>
      <c r="BE1170" s="144">
        <f>IF(U1170="základní",N1170,0)</f>
        <v>0</v>
      </c>
      <c r="BF1170" s="144">
        <f>IF(U1170="snížená",N1170,0)</f>
        <v>0</v>
      </c>
      <c r="BG1170" s="144">
        <f>IF(U1170="zákl. přenesená",N1170,0)</f>
        <v>0</v>
      </c>
      <c r="BH1170" s="144">
        <f>IF(U1170="sníž. přenesená",N1170,0)</f>
        <v>0</v>
      </c>
      <c r="BI1170" s="144">
        <f>IF(U1170="nulová",N1170,0)</f>
        <v>0</v>
      </c>
      <c r="BJ1170" s="24" t="s">
        <v>85</v>
      </c>
      <c r="BK1170" s="144">
        <f>ROUND(L1170*K1170,2)</f>
        <v>0</v>
      </c>
      <c r="BL1170" s="24" t="s">
        <v>369</v>
      </c>
      <c r="BM1170" s="24" t="s">
        <v>996</v>
      </c>
    </row>
    <row r="1171" s="10" customFormat="1" ht="16.5" customHeight="1">
      <c r="B1171" s="234"/>
      <c r="C1171" s="235"/>
      <c r="D1171" s="235"/>
      <c r="E1171" s="236" t="s">
        <v>22</v>
      </c>
      <c r="F1171" s="237" t="s">
        <v>997</v>
      </c>
      <c r="G1171" s="238"/>
      <c r="H1171" s="238"/>
      <c r="I1171" s="238"/>
      <c r="J1171" s="235"/>
      <c r="K1171" s="236" t="s">
        <v>22</v>
      </c>
      <c r="L1171" s="235"/>
      <c r="M1171" s="235"/>
      <c r="N1171" s="235"/>
      <c r="O1171" s="235"/>
      <c r="P1171" s="235"/>
      <c r="Q1171" s="235"/>
      <c r="R1171" s="239"/>
      <c r="T1171" s="240"/>
      <c r="U1171" s="235"/>
      <c r="V1171" s="235"/>
      <c r="W1171" s="235"/>
      <c r="X1171" s="235"/>
      <c r="Y1171" s="235"/>
      <c r="Z1171" s="235"/>
      <c r="AA1171" s="241"/>
      <c r="AT1171" s="242" t="s">
        <v>280</v>
      </c>
      <c r="AU1171" s="242" t="s">
        <v>126</v>
      </c>
      <c r="AV1171" s="10" t="s">
        <v>85</v>
      </c>
      <c r="AW1171" s="10" t="s">
        <v>35</v>
      </c>
      <c r="AX1171" s="10" t="s">
        <v>77</v>
      </c>
      <c r="AY1171" s="242" t="s">
        <v>272</v>
      </c>
    </row>
    <row r="1172" s="11" customFormat="1" ht="16.5" customHeight="1">
      <c r="B1172" s="243"/>
      <c r="C1172" s="244"/>
      <c r="D1172" s="244"/>
      <c r="E1172" s="245" t="s">
        <v>22</v>
      </c>
      <c r="F1172" s="246" t="s">
        <v>22</v>
      </c>
      <c r="G1172" s="244"/>
      <c r="H1172" s="244"/>
      <c r="I1172" s="244"/>
      <c r="J1172" s="244"/>
      <c r="K1172" s="247">
        <v>0</v>
      </c>
      <c r="L1172" s="244"/>
      <c r="M1172" s="244"/>
      <c r="N1172" s="244"/>
      <c r="O1172" s="244"/>
      <c r="P1172" s="244"/>
      <c r="Q1172" s="244"/>
      <c r="R1172" s="248"/>
      <c r="T1172" s="249"/>
      <c r="U1172" s="244"/>
      <c r="V1172" s="244"/>
      <c r="W1172" s="244"/>
      <c r="X1172" s="244"/>
      <c r="Y1172" s="244"/>
      <c r="Z1172" s="244"/>
      <c r="AA1172" s="250"/>
      <c r="AT1172" s="251" t="s">
        <v>280</v>
      </c>
      <c r="AU1172" s="251" t="s">
        <v>126</v>
      </c>
      <c r="AV1172" s="11" t="s">
        <v>126</v>
      </c>
      <c r="AW1172" s="11" t="s">
        <v>6</v>
      </c>
      <c r="AX1172" s="11" t="s">
        <v>77</v>
      </c>
      <c r="AY1172" s="251" t="s">
        <v>272</v>
      </c>
    </row>
    <row r="1173" s="10" customFormat="1" ht="16.5" customHeight="1">
      <c r="B1173" s="234"/>
      <c r="C1173" s="235"/>
      <c r="D1173" s="235"/>
      <c r="E1173" s="236" t="s">
        <v>22</v>
      </c>
      <c r="F1173" s="252" t="s">
        <v>281</v>
      </c>
      <c r="G1173" s="235"/>
      <c r="H1173" s="235"/>
      <c r="I1173" s="235"/>
      <c r="J1173" s="235"/>
      <c r="K1173" s="236" t="s">
        <v>22</v>
      </c>
      <c r="L1173" s="235"/>
      <c r="M1173" s="235"/>
      <c r="N1173" s="235"/>
      <c r="O1173" s="235"/>
      <c r="P1173" s="235"/>
      <c r="Q1173" s="235"/>
      <c r="R1173" s="239"/>
      <c r="T1173" s="240"/>
      <c r="U1173" s="235"/>
      <c r="V1173" s="235"/>
      <c r="W1173" s="235"/>
      <c r="X1173" s="235"/>
      <c r="Y1173" s="235"/>
      <c r="Z1173" s="235"/>
      <c r="AA1173" s="241"/>
      <c r="AT1173" s="242" t="s">
        <v>280</v>
      </c>
      <c r="AU1173" s="242" t="s">
        <v>126</v>
      </c>
      <c r="AV1173" s="10" t="s">
        <v>85</v>
      </c>
      <c r="AW1173" s="10" t="s">
        <v>35</v>
      </c>
      <c r="AX1173" s="10" t="s">
        <v>77</v>
      </c>
      <c r="AY1173" s="242" t="s">
        <v>272</v>
      </c>
    </row>
    <row r="1174" s="10" customFormat="1" ht="16.5" customHeight="1">
      <c r="B1174" s="234"/>
      <c r="C1174" s="235"/>
      <c r="D1174" s="235"/>
      <c r="E1174" s="236" t="s">
        <v>22</v>
      </c>
      <c r="F1174" s="252" t="s">
        <v>529</v>
      </c>
      <c r="G1174" s="235"/>
      <c r="H1174" s="235"/>
      <c r="I1174" s="235"/>
      <c r="J1174" s="235"/>
      <c r="K1174" s="236" t="s">
        <v>22</v>
      </c>
      <c r="L1174" s="235"/>
      <c r="M1174" s="235"/>
      <c r="N1174" s="235"/>
      <c r="O1174" s="235"/>
      <c r="P1174" s="235"/>
      <c r="Q1174" s="235"/>
      <c r="R1174" s="239"/>
      <c r="T1174" s="240"/>
      <c r="U1174" s="235"/>
      <c r="V1174" s="235"/>
      <c r="W1174" s="235"/>
      <c r="X1174" s="235"/>
      <c r="Y1174" s="235"/>
      <c r="Z1174" s="235"/>
      <c r="AA1174" s="241"/>
      <c r="AT1174" s="242" t="s">
        <v>280</v>
      </c>
      <c r="AU1174" s="242" t="s">
        <v>126</v>
      </c>
      <c r="AV1174" s="10" t="s">
        <v>85</v>
      </c>
      <c r="AW1174" s="10" t="s">
        <v>35</v>
      </c>
      <c r="AX1174" s="10" t="s">
        <v>77</v>
      </c>
      <c r="AY1174" s="242" t="s">
        <v>272</v>
      </c>
    </row>
    <row r="1175" s="11" customFormat="1" ht="16.5" customHeight="1">
      <c r="B1175" s="243"/>
      <c r="C1175" s="244"/>
      <c r="D1175" s="244"/>
      <c r="E1175" s="245" t="s">
        <v>22</v>
      </c>
      <c r="F1175" s="246" t="s">
        <v>626</v>
      </c>
      <c r="G1175" s="244"/>
      <c r="H1175" s="244"/>
      <c r="I1175" s="244"/>
      <c r="J1175" s="244"/>
      <c r="K1175" s="247">
        <v>1.6799999999999999</v>
      </c>
      <c r="L1175" s="244"/>
      <c r="M1175" s="244"/>
      <c r="N1175" s="244"/>
      <c r="O1175" s="244"/>
      <c r="P1175" s="244"/>
      <c r="Q1175" s="244"/>
      <c r="R1175" s="248"/>
      <c r="T1175" s="249"/>
      <c r="U1175" s="244"/>
      <c r="V1175" s="244"/>
      <c r="W1175" s="244"/>
      <c r="X1175" s="244"/>
      <c r="Y1175" s="244"/>
      <c r="Z1175" s="244"/>
      <c r="AA1175" s="250"/>
      <c r="AT1175" s="251" t="s">
        <v>280</v>
      </c>
      <c r="AU1175" s="251" t="s">
        <v>126</v>
      </c>
      <c r="AV1175" s="11" t="s">
        <v>126</v>
      </c>
      <c r="AW1175" s="11" t="s">
        <v>35</v>
      </c>
      <c r="AX1175" s="11" t="s">
        <v>77</v>
      </c>
      <c r="AY1175" s="251" t="s">
        <v>272</v>
      </c>
    </row>
    <row r="1176" s="10" customFormat="1" ht="16.5" customHeight="1">
      <c r="B1176" s="234"/>
      <c r="C1176" s="235"/>
      <c r="D1176" s="235"/>
      <c r="E1176" s="236" t="s">
        <v>22</v>
      </c>
      <c r="F1176" s="252" t="s">
        <v>530</v>
      </c>
      <c r="G1176" s="235"/>
      <c r="H1176" s="235"/>
      <c r="I1176" s="235"/>
      <c r="J1176" s="235"/>
      <c r="K1176" s="236" t="s">
        <v>22</v>
      </c>
      <c r="L1176" s="235"/>
      <c r="M1176" s="235"/>
      <c r="N1176" s="235"/>
      <c r="O1176" s="235"/>
      <c r="P1176" s="235"/>
      <c r="Q1176" s="235"/>
      <c r="R1176" s="239"/>
      <c r="T1176" s="240"/>
      <c r="U1176" s="235"/>
      <c r="V1176" s="235"/>
      <c r="W1176" s="235"/>
      <c r="X1176" s="235"/>
      <c r="Y1176" s="235"/>
      <c r="Z1176" s="235"/>
      <c r="AA1176" s="241"/>
      <c r="AT1176" s="242" t="s">
        <v>280</v>
      </c>
      <c r="AU1176" s="242" t="s">
        <v>126</v>
      </c>
      <c r="AV1176" s="10" t="s">
        <v>85</v>
      </c>
      <c r="AW1176" s="10" t="s">
        <v>35</v>
      </c>
      <c r="AX1176" s="10" t="s">
        <v>77</v>
      </c>
      <c r="AY1176" s="242" t="s">
        <v>272</v>
      </c>
    </row>
    <row r="1177" s="11" customFormat="1" ht="16.5" customHeight="1">
      <c r="B1177" s="243"/>
      <c r="C1177" s="244"/>
      <c r="D1177" s="244"/>
      <c r="E1177" s="245" t="s">
        <v>22</v>
      </c>
      <c r="F1177" s="246" t="s">
        <v>627</v>
      </c>
      <c r="G1177" s="244"/>
      <c r="H1177" s="244"/>
      <c r="I1177" s="244"/>
      <c r="J1177" s="244"/>
      <c r="K1177" s="247">
        <v>0.32000000000000001</v>
      </c>
      <c r="L1177" s="244"/>
      <c r="M1177" s="244"/>
      <c r="N1177" s="244"/>
      <c r="O1177" s="244"/>
      <c r="P1177" s="244"/>
      <c r="Q1177" s="244"/>
      <c r="R1177" s="248"/>
      <c r="T1177" s="249"/>
      <c r="U1177" s="244"/>
      <c r="V1177" s="244"/>
      <c r="W1177" s="244"/>
      <c r="X1177" s="244"/>
      <c r="Y1177" s="244"/>
      <c r="Z1177" s="244"/>
      <c r="AA1177" s="250"/>
      <c r="AT1177" s="251" t="s">
        <v>280</v>
      </c>
      <c r="AU1177" s="251" t="s">
        <v>126</v>
      </c>
      <c r="AV1177" s="11" t="s">
        <v>126</v>
      </c>
      <c r="AW1177" s="11" t="s">
        <v>35</v>
      </c>
      <c r="AX1177" s="11" t="s">
        <v>77</v>
      </c>
      <c r="AY1177" s="251" t="s">
        <v>272</v>
      </c>
    </row>
    <row r="1178" s="12" customFormat="1" ht="16.5" customHeight="1">
      <c r="B1178" s="253"/>
      <c r="C1178" s="254"/>
      <c r="D1178" s="254"/>
      <c r="E1178" s="255" t="s">
        <v>22</v>
      </c>
      <c r="F1178" s="256" t="s">
        <v>284</v>
      </c>
      <c r="G1178" s="254"/>
      <c r="H1178" s="254"/>
      <c r="I1178" s="254"/>
      <c r="J1178" s="254"/>
      <c r="K1178" s="257">
        <v>2</v>
      </c>
      <c r="L1178" s="254"/>
      <c r="M1178" s="254"/>
      <c r="N1178" s="254"/>
      <c r="O1178" s="254"/>
      <c r="P1178" s="254"/>
      <c r="Q1178" s="254"/>
      <c r="R1178" s="258"/>
      <c r="T1178" s="259"/>
      <c r="U1178" s="254"/>
      <c r="V1178" s="254"/>
      <c r="W1178" s="254"/>
      <c r="X1178" s="254"/>
      <c r="Y1178" s="254"/>
      <c r="Z1178" s="254"/>
      <c r="AA1178" s="260"/>
      <c r="AT1178" s="261" t="s">
        <v>280</v>
      </c>
      <c r="AU1178" s="261" t="s">
        <v>126</v>
      </c>
      <c r="AV1178" s="12" t="s">
        <v>277</v>
      </c>
      <c r="AW1178" s="12" t="s">
        <v>35</v>
      </c>
      <c r="AX1178" s="12" t="s">
        <v>77</v>
      </c>
      <c r="AY1178" s="261" t="s">
        <v>272</v>
      </c>
    </row>
    <row r="1179" s="13" customFormat="1" ht="16.5" customHeight="1">
      <c r="B1179" s="262"/>
      <c r="C1179" s="263"/>
      <c r="D1179" s="263"/>
      <c r="E1179" s="264" t="s">
        <v>22</v>
      </c>
      <c r="F1179" s="265" t="s">
        <v>285</v>
      </c>
      <c r="G1179" s="263"/>
      <c r="H1179" s="263"/>
      <c r="I1179" s="263"/>
      <c r="J1179" s="263"/>
      <c r="K1179" s="266">
        <v>2</v>
      </c>
      <c r="L1179" s="263"/>
      <c r="M1179" s="263"/>
      <c r="N1179" s="263"/>
      <c r="O1179" s="263"/>
      <c r="P1179" s="263"/>
      <c r="Q1179" s="263"/>
      <c r="R1179" s="267"/>
      <c r="T1179" s="268"/>
      <c r="U1179" s="263"/>
      <c r="V1179" s="263"/>
      <c r="W1179" s="263"/>
      <c r="X1179" s="263"/>
      <c r="Y1179" s="263"/>
      <c r="Z1179" s="263"/>
      <c r="AA1179" s="269"/>
      <c r="AT1179" s="270" t="s">
        <v>280</v>
      </c>
      <c r="AU1179" s="270" t="s">
        <v>126</v>
      </c>
      <c r="AV1179" s="13" t="s">
        <v>276</v>
      </c>
      <c r="AW1179" s="13" t="s">
        <v>35</v>
      </c>
      <c r="AX1179" s="13" t="s">
        <v>85</v>
      </c>
      <c r="AY1179" s="270" t="s">
        <v>272</v>
      </c>
    </row>
    <row r="1180" s="1" customFormat="1" ht="25.5" customHeight="1">
      <c r="B1180" s="48"/>
      <c r="C1180" s="223" t="s">
        <v>998</v>
      </c>
      <c r="D1180" s="223" t="s">
        <v>273</v>
      </c>
      <c r="E1180" s="224" t="s">
        <v>999</v>
      </c>
      <c r="F1180" s="225" t="s">
        <v>1000</v>
      </c>
      <c r="G1180" s="225"/>
      <c r="H1180" s="225"/>
      <c r="I1180" s="225"/>
      <c r="J1180" s="226" t="s">
        <v>334</v>
      </c>
      <c r="K1180" s="227">
        <v>2.5</v>
      </c>
      <c r="L1180" s="228">
        <v>0</v>
      </c>
      <c r="M1180" s="229"/>
      <c r="N1180" s="230">
        <f>ROUND(L1180*K1180,2)</f>
        <v>0</v>
      </c>
      <c r="O1180" s="230"/>
      <c r="P1180" s="230"/>
      <c r="Q1180" s="230"/>
      <c r="R1180" s="50"/>
      <c r="T1180" s="231" t="s">
        <v>22</v>
      </c>
      <c r="U1180" s="58" t="s">
        <v>42</v>
      </c>
      <c r="V1180" s="49"/>
      <c r="W1180" s="232">
        <f>V1180*K1180</f>
        <v>0</v>
      </c>
      <c r="X1180" s="232">
        <v>1.0000000000000001E-05</v>
      </c>
      <c r="Y1180" s="232">
        <f>X1180*K1180</f>
        <v>2.5000000000000001E-05</v>
      </c>
      <c r="Z1180" s="232">
        <v>0</v>
      </c>
      <c r="AA1180" s="233">
        <f>Z1180*K1180</f>
        <v>0</v>
      </c>
      <c r="AR1180" s="24" t="s">
        <v>369</v>
      </c>
      <c r="AT1180" s="24" t="s">
        <v>273</v>
      </c>
      <c r="AU1180" s="24" t="s">
        <v>126</v>
      </c>
      <c r="AY1180" s="24" t="s">
        <v>272</v>
      </c>
      <c r="BE1180" s="144">
        <f>IF(U1180="základní",N1180,0)</f>
        <v>0</v>
      </c>
      <c r="BF1180" s="144">
        <f>IF(U1180="snížená",N1180,0)</f>
        <v>0</v>
      </c>
      <c r="BG1180" s="144">
        <f>IF(U1180="zákl. přenesená",N1180,0)</f>
        <v>0</v>
      </c>
      <c r="BH1180" s="144">
        <f>IF(U1180="sníž. přenesená",N1180,0)</f>
        <v>0</v>
      </c>
      <c r="BI1180" s="144">
        <f>IF(U1180="nulová",N1180,0)</f>
        <v>0</v>
      </c>
      <c r="BJ1180" s="24" t="s">
        <v>85</v>
      </c>
      <c r="BK1180" s="144">
        <f>ROUND(L1180*K1180,2)</f>
        <v>0</v>
      </c>
      <c r="BL1180" s="24" t="s">
        <v>369</v>
      </c>
      <c r="BM1180" s="24" t="s">
        <v>1001</v>
      </c>
    </row>
    <row r="1181" s="10" customFormat="1" ht="16.5" customHeight="1">
      <c r="B1181" s="234"/>
      <c r="C1181" s="235"/>
      <c r="D1181" s="235"/>
      <c r="E1181" s="236" t="s">
        <v>22</v>
      </c>
      <c r="F1181" s="237" t="s">
        <v>1002</v>
      </c>
      <c r="G1181" s="238"/>
      <c r="H1181" s="238"/>
      <c r="I1181" s="238"/>
      <c r="J1181" s="235"/>
      <c r="K1181" s="236" t="s">
        <v>22</v>
      </c>
      <c r="L1181" s="235"/>
      <c r="M1181" s="235"/>
      <c r="N1181" s="235"/>
      <c r="O1181" s="235"/>
      <c r="P1181" s="235"/>
      <c r="Q1181" s="235"/>
      <c r="R1181" s="239"/>
      <c r="T1181" s="240"/>
      <c r="U1181" s="235"/>
      <c r="V1181" s="235"/>
      <c r="W1181" s="235"/>
      <c r="X1181" s="235"/>
      <c r="Y1181" s="235"/>
      <c r="Z1181" s="235"/>
      <c r="AA1181" s="241"/>
      <c r="AT1181" s="242" t="s">
        <v>280</v>
      </c>
      <c r="AU1181" s="242" t="s">
        <v>126</v>
      </c>
      <c r="AV1181" s="10" t="s">
        <v>85</v>
      </c>
      <c r="AW1181" s="10" t="s">
        <v>35</v>
      </c>
      <c r="AX1181" s="10" t="s">
        <v>77</v>
      </c>
      <c r="AY1181" s="242" t="s">
        <v>272</v>
      </c>
    </row>
    <row r="1182" s="11" customFormat="1" ht="16.5" customHeight="1">
      <c r="B1182" s="243"/>
      <c r="C1182" s="244"/>
      <c r="D1182" s="244"/>
      <c r="E1182" s="245" t="s">
        <v>22</v>
      </c>
      <c r="F1182" s="246" t="s">
        <v>22</v>
      </c>
      <c r="G1182" s="244"/>
      <c r="H1182" s="244"/>
      <c r="I1182" s="244"/>
      <c r="J1182" s="244"/>
      <c r="K1182" s="247">
        <v>0</v>
      </c>
      <c r="L1182" s="244"/>
      <c r="M1182" s="244"/>
      <c r="N1182" s="244"/>
      <c r="O1182" s="244"/>
      <c r="P1182" s="244"/>
      <c r="Q1182" s="244"/>
      <c r="R1182" s="248"/>
      <c r="T1182" s="249"/>
      <c r="U1182" s="244"/>
      <c r="V1182" s="244"/>
      <c r="W1182" s="244"/>
      <c r="X1182" s="244"/>
      <c r="Y1182" s="244"/>
      <c r="Z1182" s="244"/>
      <c r="AA1182" s="250"/>
      <c r="AT1182" s="251" t="s">
        <v>280</v>
      </c>
      <c r="AU1182" s="251" t="s">
        <v>126</v>
      </c>
      <c r="AV1182" s="11" t="s">
        <v>126</v>
      </c>
      <c r="AW1182" s="11" t="s">
        <v>6</v>
      </c>
      <c r="AX1182" s="11" t="s">
        <v>77</v>
      </c>
      <c r="AY1182" s="251" t="s">
        <v>272</v>
      </c>
    </row>
    <row r="1183" s="10" customFormat="1" ht="16.5" customHeight="1">
      <c r="B1183" s="234"/>
      <c r="C1183" s="235"/>
      <c r="D1183" s="235"/>
      <c r="E1183" s="236" t="s">
        <v>22</v>
      </c>
      <c r="F1183" s="252" t="s">
        <v>281</v>
      </c>
      <c r="G1183" s="235"/>
      <c r="H1183" s="235"/>
      <c r="I1183" s="235"/>
      <c r="J1183" s="235"/>
      <c r="K1183" s="236" t="s">
        <v>22</v>
      </c>
      <c r="L1183" s="235"/>
      <c r="M1183" s="235"/>
      <c r="N1183" s="235"/>
      <c r="O1183" s="235"/>
      <c r="P1183" s="235"/>
      <c r="Q1183" s="235"/>
      <c r="R1183" s="239"/>
      <c r="T1183" s="240"/>
      <c r="U1183" s="235"/>
      <c r="V1183" s="235"/>
      <c r="W1183" s="235"/>
      <c r="X1183" s="235"/>
      <c r="Y1183" s="235"/>
      <c r="Z1183" s="235"/>
      <c r="AA1183" s="241"/>
      <c r="AT1183" s="242" t="s">
        <v>280</v>
      </c>
      <c r="AU1183" s="242" t="s">
        <v>126</v>
      </c>
      <c r="AV1183" s="10" t="s">
        <v>85</v>
      </c>
      <c r="AW1183" s="10" t="s">
        <v>35</v>
      </c>
      <c r="AX1183" s="10" t="s">
        <v>77</v>
      </c>
      <c r="AY1183" s="242" t="s">
        <v>272</v>
      </c>
    </row>
    <row r="1184" s="10" customFormat="1" ht="16.5" customHeight="1">
      <c r="B1184" s="234"/>
      <c r="C1184" s="235"/>
      <c r="D1184" s="235"/>
      <c r="E1184" s="236" t="s">
        <v>22</v>
      </c>
      <c r="F1184" s="252" t="s">
        <v>527</v>
      </c>
      <c r="G1184" s="235"/>
      <c r="H1184" s="235"/>
      <c r="I1184" s="235"/>
      <c r="J1184" s="235"/>
      <c r="K1184" s="236" t="s">
        <v>22</v>
      </c>
      <c r="L1184" s="235"/>
      <c r="M1184" s="235"/>
      <c r="N1184" s="235"/>
      <c r="O1184" s="235"/>
      <c r="P1184" s="235"/>
      <c r="Q1184" s="235"/>
      <c r="R1184" s="239"/>
      <c r="T1184" s="240"/>
      <c r="U1184" s="235"/>
      <c r="V1184" s="235"/>
      <c r="W1184" s="235"/>
      <c r="X1184" s="235"/>
      <c r="Y1184" s="235"/>
      <c r="Z1184" s="235"/>
      <c r="AA1184" s="241"/>
      <c r="AT1184" s="242" t="s">
        <v>280</v>
      </c>
      <c r="AU1184" s="242" t="s">
        <v>126</v>
      </c>
      <c r="AV1184" s="10" t="s">
        <v>85</v>
      </c>
      <c r="AW1184" s="10" t="s">
        <v>35</v>
      </c>
      <c r="AX1184" s="10" t="s">
        <v>77</v>
      </c>
      <c r="AY1184" s="242" t="s">
        <v>272</v>
      </c>
    </row>
    <row r="1185" s="11" customFormat="1" ht="16.5" customHeight="1">
      <c r="B1185" s="243"/>
      <c r="C1185" s="244"/>
      <c r="D1185" s="244"/>
      <c r="E1185" s="245" t="s">
        <v>22</v>
      </c>
      <c r="F1185" s="246" t="s">
        <v>542</v>
      </c>
      <c r="G1185" s="244"/>
      <c r="H1185" s="244"/>
      <c r="I1185" s="244"/>
      <c r="J1185" s="244"/>
      <c r="K1185" s="247">
        <v>2.5</v>
      </c>
      <c r="L1185" s="244"/>
      <c r="M1185" s="244"/>
      <c r="N1185" s="244"/>
      <c r="O1185" s="244"/>
      <c r="P1185" s="244"/>
      <c r="Q1185" s="244"/>
      <c r="R1185" s="248"/>
      <c r="T1185" s="249"/>
      <c r="U1185" s="244"/>
      <c r="V1185" s="244"/>
      <c r="W1185" s="244"/>
      <c r="X1185" s="244"/>
      <c r="Y1185" s="244"/>
      <c r="Z1185" s="244"/>
      <c r="AA1185" s="250"/>
      <c r="AT1185" s="251" t="s">
        <v>280</v>
      </c>
      <c r="AU1185" s="251" t="s">
        <v>126</v>
      </c>
      <c r="AV1185" s="11" t="s">
        <v>126</v>
      </c>
      <c r="AW1185" s="11" t="s">
        <v>35</v>
      </c>
      <c r="AX1185" s="11" t="s">
        <v>77</v>
      </c>
      <c r="AY1185" s="251" t="s">
        <v>272</v>
      </c>
    </row>
    <row r="1186" s="12" customFormat="1" ht="16.5" customHeight="1">
      <c r="B1186" s="253"/>
      <c r="C1186" s="254"/>
      <c r="D1186" s="254"/>
      <c r="E1186" s="255" t="s">
        <v>22</v>
      </c>
      <c r="F1186" s="256" t="s">
        <v>284</v>
      </c>
      <c r="G1186" s="254"/>
      <c r="H1186" s="254"/>
      <c r="I1186" s="254"/>
      <c r="J1186" s="254"/>
      <c r="K1186" s="257">
        <v>2.5</v>
      </c>
      <c r="L1186" s="254"/>
      <c r="M1186" s="254"/>
      <c r="N1186" s="254"/>
      <c r="O1186" s="254"/>
      <c r="P1186" s="254"/>
      <c r="Q1186" s="254"/>
      <c r="R1186" s="258"/>
      <c r="T1186" s="259"/>
      <c r="U1186" s="254"/>
      <c r="V1186" s="254"/>
      <c r="W1186" s="254"/>
      <c r="X1186" s="254"/>
      <c r="Y1186" s="254"/>
      <c r="Z1186" s="254"/>
      <c r="AA1186" s="260"/>
      <c r="AT1186" s="261" t="s">
        <v>280</v>
      </c>
      <c r="AU1186" s="261" t="s">
        <v>126</v>
      </c>
      <c r="AV1186" s="12" t="s">
        <v>277</v>
      </c>
      <c r="AW1186" s="12" t="s">
        <v>35</v>
      </c>
      <c r="AX1186" s="12" t="s">
        <v>77</v>
      </c>
      <c r="AY1186" s="261" t="s">
        <v>272</v>
      </c>
    </row>
    <row r="1187" s="13" customFormat="1" ht="16.5" customHeight="1">
      <c r="B1187" s="262"/>
      <c r="C1187" s="263"/>
      <c r="D1187" s="263"/>
      <c r="E1187" s="264" t="s">
        <v>22</v>
      </c>
      <c r="F1187" s="265" t="s">
        <v>285</v>
      </c>
      <c r="G1187" s="263"/>
      <c r="H1187" s="263"/>
      <c r="I1187" s="263"/>
      <c r="J1187" s="263"/>
      <c r="K1187" s="266">
        <v>2.5</v>
      </c>
      <c r="L1187" s="263"/>
      <c r="M1187" s="263"/>
      <c r="N1187" s="263"/>
      <c r="O1187" s="263"/>
      <c r="P1187" s="263"/>
      <c r="Q1187" s="263"/>
      <c r="R1187" s="267"/>
      <c r="T1187" s="268"/>
      <c r="U1187" s="263"/>
      <c r="V1187" s="263"/>
      <c r="W1187" s="263"/>
      <c r="X1187" s="263"/>
      <c r="Y1187" s="263"/>
      <c r="Z1187" s="263"/>
      <c r="AA1187" s="269"/>
      <c r="AT1187" s="270" t="s">
        <v>280</v>
      </c>
      <c r="AU1187" s="270" t="s">
        <v>126</v>
      </c>
      <c r="AV1187" s="13" t="s">
        <v>276</v>
      </c>
      <c r="AW1187" s="13" t="s">
        <v>35</v>
      </c>
      <c r="AX1187" s="13" t="s">
        <v>85</v>
      </c>
      <c r="AY1187" s="270" t="s">
        <v>272</v>
      </c>
    </row>
    <row r="1188" s="1" customFormat="1" ht="51" customHeight="1">
      <c r="B1188" s="48"/>
      <c r="C1188" s="223" t="s">
        <v>1003</v>
      </c>
      <c r="D1188" s="223" t="s">
        <v>273</v>
      </c>
      <c r="E1188" s="224" t="s">
        <v>1004</v>
      </c>
      <c r="F1188" s="225" t="s">
        <v>1005</v>
      </c>
      <c r="G1188" s="225"/>
      <c r="H1188" s="225"/>
      <c r="I1188" s="225"/>
      <c r="J1188" s="226" t="s">
        <v>334</v>
      </c>
      <c r="K1188" s="227">
        <v>12.960000000000001</v>
      </c>
      <c r="L1188" s="228">
        <v>0</v>
      </c>
      <c r="M1188" s="229"/>
      <c r="N1188" s="230">
        <f>ROUND(L1188*K1188,2)</f>
        <v>0</v>
      </c>
      <c r="O1188" s="230"/>
      <c r="P1188" s="230"/>
      <c r="Q1188" s="230"/>
      <c r="R1188" s="50"/>
      <c r="T1188" s="231" t="s">
        <v>22</v>
      </c>
      <c r="U1188" s="58" t="s">
        <v>42</v>
      </c>
      <c r="V1188" s="49"/>
      <c r="W1188" s="232">
        <f>V1188*K1188</f>
        <v>0</v>
      </c>
      <c r="X1188" s="232">
        <v>0.00025999999999999998</v>
      </c>
      <c r="Y1188" s="232">
        <f>X1188*K1188</f>
        <v>0.0033695999999999999</v>
      </c>
      <c r="Z1188" s="232">
        <v>0</v>
      </c>
      <c r="AA1188" s="233">
        <f>Z1188*K1188</f>
        <v>0</v>
      </c>
      <c r="AR1188" s="24" t="s">
        <v>369</v>
      </c>
      <c r="AT1188" s="24" t="s">
        <v>273</v>
      </c>
      <c r="AU1188" s="24" t="s">
        <v>126</v>
      </c>
      <c r="AY1188" s="24" t="s">
        <v>272</v>
      </c>
      <c r="BE1188" s="144">
        <f>IF(U1188="základní",N1188,0)</f>
        <v>0</v>
      </c>
      <c r="BF1188" s="144">
        <f>IF(U1188="snížená",N1188,0)</f>
        <v>0</v>
      </c>
      <c r="BG1188" s="144">
        <f>IF(U1188="zákl. přenesená",N1188,0)</f>
        <v>0</v>
      </c>
      <c r="BH1188" s="144">
        <f>IF(U1188="sníž. přenesená",N1188,0)</f>
        <v>0</v>
      </c>
      <c r="BI1188" s="144">
        <f>IF(U1188="nulová",N1188,0)</f>
        <v>0</v>
      </c>
      <c r="BJ1188" s="24" t="s">
        <v>85</v>
      </c>
      <c r="BK1188" s="144">
        <f>ROUND(L1188*K1188,2)</f>
        <v>0</v>
      </c>
      <c r="BL1188" s="24" t="s">
        <v>369</v>
      </c>
      <c r="BM1188" s="24" t="s">
        <v>1006</v>
      </c>
    </row>
    <row r="1189" s="10" customFormat="1" ht="16.5" customHeight="1">
      <c r="B1189" s="234"/>
      <c r="C1189" s="235"/>
      <c r="D1189" s="235"/>
      <c r="E1189" s="236" t="s">
        <v>22</v>
      </c>
      <c r="F1189" s="237" t="s">
        <v>970</v>
      </c>
      <c r="G1189" s="238"/>
      <c r="H1189" s="238"/>
      <c r="I1189" s="238"/>
      <c r="J1189" s="235"/>
      <c r="K1189" s="236" t="s">
        <v>22</v>
      </c>
      <c r="L1189" s="235"/>
      <c r="M1189" s="235"/>
      <c r="N1189" s="235"/>
      <c r="O1189" s="235"/>
      <c r="P1189" s="235"/>
      <c r="Q1189" s="235"/>
      <c r="R1189" s="239"/>
      <c r="T1189" s="240"/>
      <c r="U1189" s="235"/>
      <c r="V1189" s="235"/>
      <c r="W1189" s="235"/>
      <c r="X1189" s="235"/>
      <c r="Y1189" s="235"/>
      <c r="Z1189" s="235"/>
      <c r="AA1189" s="241"/>
      <c r="AT1189" s="242" t="s">
        <v>280</v>
      </c>
      <c r="AU1189" s="242" t="s">
        <v>126</v>
      </c>
      <c r="AV1189" s="10" t="s">
        <v>85</v>
      </c>
      <c r="AW1189" s="10" t="s">
        <v>35</v>
      </c>
      <c r="AX1189" s="10" t="s">
        <v>77</v>
      </c>
      <c r="AY1189" s="242" t="s">
        <v>272</v>
      </c>
    </row>
    <row r="1190" s="11" customFormat="1" ht="16.5" customHeight="1">
      <c r="B1190" s="243"/>
      <c r="C1190" s="244"/>
      <c r="D1190" s="244"/>
      <c r="E1190" s="245" t="s">
        <v>22</v>
      </c>
      <c r="F1190" s="246" t="s">
        <v>22</v>
      </c>
      <c r="G1190" s="244"/>
      <c r="H1190" s="244"/>
      <c r="I1190" s="244"/>
      <c r="J1190" s="244"/>
      <c r="K1190" s="247">
        <v>0</v>
      </c>
      <c r="L1190" s="244"/>
      <c r="M1190" s="244"/>
      <c r="N1190" s="244"/>
      <c r="O1190" s="244"/>
      <c r="P1190" s="244"/>
      <c r="Q1190" s="244"/>
      <c r="R1190" s="248"/>
      <c r="T1190" s="249"/>
      <c r="U1190" s="244"/>
      <c r="V1190" s="244"/>
      <c r="W1190" s="244"/>
      <c r="X1190" s="244"/>
      <c r="Y1190" s="244"/>
      <c r="Z1190" s="244"/>
      <c r="AA1190" s="250"/>
      <c r="AT1190" s="251" t="s">
        <v>280</v>
      </c>
      <c r="AU1190" s="251" t="s">
        <v>126</v>
      </c>
      <c r="AV1190" s="11" t="s">
        <v>126</v>
      </c>
      <c r="AW1190" s="11" t="s">
        <v>6</v>
      </c>
      <c r="AX1190" s="11" t="s">
        <v>77</v>
      </c>
      <c r="AY1190" s="251" t="s">
        <v>272</v>
      </c>
    </row>
    <row r="1191" s="10" customFormat="1" ht="16.5" customHeight="1">
      <c r="B1191" s="234"/>
      <c r="C1191" s="235"/>
      <c r="D1191" s="235"/>
      <c r="E1191" s="236" t="s">
        <v>22</v>
      </c>
      <c r="F1191" s="252" t="s">
        <v>281</v>
      </c>
      <c r="G1191" s="235"/>
      <c r="H1191" s="235"/>
      <c r="I1191" s="235"/>
      <c r="J1191" s="235"/>
      <c r="K1191" s="236" t="s">
        <v>22</v>
      </c>
      <c r="L1191" s="235"/>
      <c r="M1191" s="235"/>
      <c r="N1191" s="235"/>
      <c r="O1191" s="235"/>
      <c r="P1191" s="235"/>
      <c r="Q1191" s="235"/>
      <c r="R1191" s="239"/>
      <c r="T1191" s="240"/>
      <c r="U1191" s="235"/>
      <c r="V1191" s="235"/>
      <c r="W1191" s="235"/>
      <c r="X1191" s="235"/>
      <c r="Y1191" s="235"/>
      <c r="Z1191" s="235"/>
      <c r="AA1191" s="241"/>
      <c r="AT1191" s="242" t="s">
        <v>280</v>
      </c>
      <c r="AU1191" s="242" t="s">
        <v>126</v>
      </c>
      <c r="AV1191" s="10" t="s">
        <v>85</v>
      </c>
      <c r="AW1191" s="10" t="s">
        <v>35</v>
      </c>
      <c r="AX1191" s="10" t="s">
        <v>77</v>
      </c>
      <c r="AY1191" s="242" t="s">
        <v>272</v>
      </c>
    </row>
    <row r="1192" s="10" customFormat="1" ht="16.5" customHeight="1">
      <c r="B1192" s="234"/>
      <c r="C1192" s="235"/>
      <c r="D1192" s="235"/>
      <c r="E1192" s="236" t="s">
        <v>22</v>
      </c>
      <c r="F1192" s="252" t="s">
        <v>527</v>
      </c>
      <c r="G1192" s="235"/>
      <c r="H1192" s="235"/>
      <c r="I1192" s="235"/>
      <c r="J1192" s="235"/>
      <c r="K1192" s="236" t="s">
        <v>22</v>
      </c>
      <c r="L1192" s="235"/>
      <c r="M1192" s="235"/>
      <c r="N1192" s="235"/>
      <c r="O1192" s="235"/>
      <c r="P1192" s="235"/>
      <c r="Q1192" s="235"/>
      <c r="R1192" s="239"/>
      <c r="T1192" s="240"/>
      <c r="U1192" s="235"/>
      <c r="V1192" s="235"/>
      <c r="W1192" s="235"/>
      <c r="X1192" s="235"/>
      <c r="Y1192" s="235"/>
      <c r="Z1192" s="235"/>
      <c r="AA1192" s="241"/>
      <c r="AT1192" s="242" t="s">
        <v>280</v>
      </c>
      <c r="AU1192" s="242" t="s">
        <v>126</v>
      </c>
      <c r="AV1192" s="10" t="s">
        <v>85</v>
      </c>
      <c r="AW1192" s="10" t="s">
        <v>35</v>
      </c>
      <c r="AX1192" s="10" t="s">
        <v>77</v>
      </c>
      <c r="AY1192" s="242" t="s">
        <v>272</v>
      </c>
    </row>
    <row r="1193" s="11" customFormat="1" ht="16.5" customHeight="1">
      <c r="B1193" s="243"/>
      <c r="C1193" s="244"/>
      <c r="D1193" s="244"/>
      <c r="E1193" s="245" t="s">
        <v>22</v>
      </c>
      <c r="F1193" s="246" t="s">
        <v>528</v>
      </c>
      <c r="G1193" s="244"/>
      <c r="H1193" s="244"/>
      <c r="I1193" s="244"/>
      <c r="J1193" s="244"/>
      <c r="K1193" s="247">
        <v>13.720000000000001</v>
      </c>
      <c r="L1193" s="244"/>
      <c r="M1193" s="244"/>
      <c r="N1193" s="244"/>
      <c r="O1193" s="244"/>
      <c r="P1193" s="244"/>
      <c r="Q1193" s="244"/>
      <c r="R1193" s="248"/>
      <c r="T1193" s="249"/>
      <c r="U1193" s="244"/>
      <c r="V1193" s="244"/>
      <c r="W1193" s="244"/>
      <c r="X1193" s="244"/>
      <c r="Y1193" s="244"/>
      <c r="Z1193" s="244"/>
      <c r="AA1193" s="250"/>
      <c r="AT1193" s="251" t="s">
        <v>280</v>
      </c>
      <c r="AU1193" s="251" t="s">
        <v>126</v>
      </c>
      <c r="AV1193" s="11" t="s">
        <v>126</v>
      </c>
      <c r="AW1193" s="11" t="s">
        <v>35</v>
      </c>
      <c r="AX1193" s="11" t="s">
        <v>77</v>
      </c>
      <c r="AY1193" s="251" t="s">
        <v>272</v>
      </c>
    </row>
    <row r="1194" s="10" customFormat="1" ht="16.5" customHeight="1">
      <c r="B1194" s="234"/>
      <c r="C1194" s="235"/>
      <c r="D1194" s="235"/>
      <c r="E1194" s="236" t="s">
        <v>22</v>
      </c>
      <c r="F1194" s="252" t="s">
        <v>529</v>
      </c>
      <c r="G1194" s="235"/>
      <c r="H1194" s="235"/>
      <c r="I1194" s="235"/>
      <c r="J1194" s="235"/>
      <c r="K1194" s="236" t="s">
        <v>22</v>
      </c>
      <c r="L1194" s="235"/>
      <c r="M1194" s="235"/>
      <c r="N1194" s="235"/>
      <c r="O1194" s="235"/>
      <c r="P1194" s="235"/>
      <c r="Q1194" s="235"/>
      <c r="R1194" s="239"/>
      <c r="T1194" s="240"/>
      <c r="U1194" s="235"/>
      <c r="V1194" s="235"/>
      <c r="W1194" s="235"/>
      <c r="X1194" s="235"/>
      <c r="Y1194" s="235"/>
      <c r="Z1194" s="235"/>
      <c r="AA1194" s="241"/>
      <c r="AT1194" s="242" t="s">
        <v>280</v>
      </c>
      <c r="AU1194" s="242" t="s">
        <v>126</v>
      </c>
      <c r="AV1194" s="10" t="s">
        <v>85</v>
      </c>
      <c r="AW1194" s="10" t="s">
        <v>35</v>
      </c>
      <c r="AX1194" s="10" t="s">
        <v>77</v>
      </c>
      <c r="AY1194" s="242" t="s">
        <v>272</v>
      </c>
    </row>
    <row r="1195" s="11" customFormat="1" ht="16.5" customHeight="1">
      <c r="B1195" s="243"/>
      <c r="C1195" s="244"/>
      <c r="D1195" s="244"/>
      <c r="E1195" s="245" t="s">
        <v>22</v>
      </c>
      <c r="F1195" s="246" t="s">
        <v>390</v>
      </c>
      <c r="G1195" s="244"/>
      <c r="H1195" s="244"/>
      <c r="I1195" s="244"/>
      <c r="J1195" s="244"/>
      <c r="K1195" s="247">
        <v>-1.6799999999999999</v>
      </c>
      <c r="L1195" s="244"/>
      <c r="M1195" s="244"/>
      <c r="N1195" s="244"/>
      <c r="O1195" s="244"/>
      <c r="P1195" s="244"/>
      <c r="Q1195" s="244"/>
      <c r="R1195" s="248"/>
      <c r="T1195" s="249"/>
      <c r="U1195" s="244"/>
      <c r="V1195" s="244"/>
      <c r="W1195" s="244"/>
      <c r="X1195" s="244"/>
      <c r="Y1195" s="244"/>
      <c r="Z1195" s="244"/>
      <c r="AA1195" s="250"/>
      <c r="AT1195" s="251" t="s">
        <v>280</v>
      </c>
      <c r="AU1195" s="251" t="s">
        <v>126</v>
      </c>
      <c r="AV1195" s="11" t="s">
        <v>126</v>
      </c>
      <c r="AW1195" s="11" t="s">
        <v>35</v>
      </c>
      <c r="AX1195" s="11" t="s">
        <v>77</v>
      </c>
      <c r="AY1195" s="251" t="s">
        <v>272</v>
      </c>
    </row>
    <row r="1196" s="10" customFormat="1" ht="16.5" customHeight="1">
      <c r="B1196" s="234"/>
      <c r="C1196" s="235"/>
      <c r="D1196" s="235"/>
      <c r="E1196" s="236" t="s">
        <v>22</v>
      </c>
      <c r="F1196" s="252" t="s">
        <v>530</v>
      </c>
      <c r="G1196" s="235"/>
      <c r="H1196" s="235"/>
      <c r="I1196" s="235"/>
      <c r="J1196" s="235"/>
      <c r="K1196" s="236" t="s">
        <v>22</v>
      </c>
      <c r="L1196" s="235"/>
      <c r="M1196" s="235"/>
      <c r="N1196" s="235"/>
      <c r="O1196" s="235"/>
      <c r="P1196" s="235"/>
      <c r="Q1196" s="235"/>
      <c r="R1196" s="239"/>
      <c r="T1196" s="240"/>
      <c r="U1196" s="235"/>
      <c r="V1196" s="235"/>
      <c r="W1196" s="235"/>
      <c r="X1196" s="235"/>
      <c r="Y1196" s="235"/>
      <c r="Z1196" s="235"/>
      <c r="AA1196" s="241"/>
      <c r="AT1196" s="242" t="s">
        <v>280</v>
      </c>
      <c r="AU1196" s="242" t="s">
        <v>126</v>
      </c>
      <c r="AV1196" s="10" t="s">
        <v>85</v>
      </c>
      <c r="AW1196" s="10" t="s">
        <v>35</v>
      </c>
      <c r="AX1196" s="10" t="s">
        <v>77</v>
      </c>
      <c r="AY1196" s="242" t="s">
        <v>272</v>
      </c>
    </row>
    <row r="1197" s="11" customFormat="1" ht="16.5" customHeight="1">
      <c r="B1197" s="243"/>
      <c r="C1197" s="244"/>
      <c r="D1197" s="244"/>
      <c r="E1197" s="245" t="s">
        <v>22</v>
      </c>
      <c r="F1197" s="246" t="s">
        <v>392</v>
      </c>
      <c r="G1197" s="244"/>
      <c r="H1197" s="244"/>
      <c r="I1197" s="244"/>
      <c r="J1197" s="244"/>
      <c r="K1197" s="247">
        <v>-0.32000000000000001</v>
      </c>
      <c r="L1197" s="244"/>
      <c r="M1197" s="244"/>
      <c r="N1197" s="244"/>
      <c r="O1197" s="244"/>
      <c r="P1197" s="244"/>
      <c r="Q1197" s="244"/>
      <c r="R1197" s="248"/>
      <c r="T1197" s="249"/>
      <c r="U1197" s="244"/>
      <c r="V1197" s="244"/>
      <c r="W1197" s="244"/>
      <c r="X1197" s="244"/>
      <c r="Y1197" s="244"/>
      <c r="Z1197" s="244"/>
      <c r="AA1197" s="250"/>
      <c r="AT1197" s="251" t="s">
        <v>280</v>
      </c>
      <c r="AU1197" s="251" t="s">
        <v>126</v>
      </c>
      <c r="AV1197" s="11" t="s">
        <v>126</v>
      </c>
      <c r="AW1197" s="11" t="s">
        <v>35</v>
      </c>
      <c r="AX1197" s="11" t="s">
        <v>77</v>
      </c>
      <c r="AY1197" s="251" t="s">
        <v>272</v>
      </c>
    </row>
    <row r="1198" s="10" customFormat="1" ht="16.5" customHeight="1">
      <c r="B1198" s="234"/>
      <c r="C1198" s="235"/>
      <c r="D1198" s="235"/>
      <c r="E1198" s="236" t="s">
        <v>22</v>
      </c>
      <c r="F1198" s="252" t="s">
        <v>531</v>
      </c>
      <c r="G1198" s="235"/>
      <c r="H1198" s="235"/>
      <c r="I1198" s="235"/>
      <c r="J1198" s="235"/>
      <c r="K1198" s="236" t="s">
        <v>22</v>
      </c>
      <c r="L1198" s="235"/>
      <c r="M1198" s="235"/>
      <c r="N1198" s="235"/>
      <c r="O1198" s="235"/>
      <c r="P1198" s="235"/>
      <c r="Q1198" s="235"/>
      <c r="R1198" s="239"/>
      <c r="T1198" s="240"/>
      <c r="U1198" s="235"/>
      <c r="V1198" s="235"/>
      <c r="W1198" s="235"/>
      <c r="X1198" s="235"/>
      <c r="Y1198" s="235"/>
      <c r="Z1198" s="235"/>
      <c r="AA1198" s="241"/>
      <c r="AT1198" s="242" t="s">
        <v>280</v>
      </c>
      <c r="AU1198" s="242" t="s">
        <v>126</v>
      </c>
      <c r="AV1198" s="10" t="s">
        <v>85</v>
      </c>
      <c r="AW1198" s="10" t="s">
        <v>35</v>
      </c>
      <c r="AX1198" s="10" t="s">
        <v>77</v>
      </c>
      <c r="AY1198" s="242" t="s">
        <v>272</v>
      </c>
    </row>
    <row r="1199" s="11" customFormat="1" ht="16.5" customHeight="1">
      <c r="B1199" s="243"/>
      <c r="C1199" s="244"/>
      <c r="D1199" s="244"/>
      <c r="E1199" s="245" t="s">
        <v>22</v>
      </c>
      <c r="F1199" s="246" t="s">
        <v>532</v>
      </c>
      <c r="G1199" s="244"/>
      <c r="H1199" s="244"/>
      <c r="I1199" s="244"/>
      <c r="J1199" s="244"/>
      <c r="K1199" s="247">
        <v>1.24</v>
      </c>
      <c r="L1199" s="244"/>
      <c r="M1199" s="244"/>
      <c r="N1199" s="244"/>
      <c r="O1199" s="244"/>
      <c r="P1199" s="244"/>
      <c r="Q1199" s="244"/>
      <c r="R1199" s="248"/>
      <c r="T1199" s="249"/>
      <c r="U1199" s="244"/>
      <c r="V1199" s="244"/>
      <c r="W1199" s="244"/>
      <c r="X1199" s="244"/>
      <c r="Y1199" s="244"/>
      <c r="Z1199" s="244"/>
      <c r="AA1199" s="250"/>
      <c r="AT1199" s="251" t="s">
        <v>280</v>
      </c>
      <c r="AU1199" s="251" t="s">
        <v>126</v>
      </c>
      <c r="AV1199" s="11" t="s">
        <v>126</v>
      </c>
      <c r="AW1199" s="11" t="s">
        <v>35</v>
      </c>
      <c r="AX1199" s="11" t="s">
        <v>77</v>
      </c>
      <c r="AY1199" s="251" t="s">
        <v>272</v>
      </c>
    </row>
    <row r="1200" s="12" customFormat="1" ht="16.5" customHeight="1">
      <c r="B1200" s="253"/>
      <c r="C1200" s="254"/>
      <c r="D1200" s="254"/>
      <c r="E1200" s="255" t="s">
        <v>22</v>
      </c>
      <c r="F1200" s="256" t="s">
        <v>284</v>
      </c>
      <c r="G1200" s="254"/>
      <c r="H1200" s="254"/>
      <c r="I1200" s="254"/>
      <c r="J1200" s="254"/>
      <c r="K1200" s="257">
        <v>12.960000000000001</v>
      </c>
      <c r="L1200" s="254"/>
      <c r="M1200" s="254"/>
      <c r="N1200" s="254"/>
      <c r="O1200" s="254"/>
      <c r="P1200" s="254"/>
      <c r="Q1200" s="254"/>
      <c r="R1200" s="258"/>
      <c r="T1200" s="259"/>
      <c r="U1200" s="254"/>
      <c r="V1200" s="254"/>
      <c r="W1200" s="254"/>
      <c r="X1200" s="254"/>
      <c r="Y1200" s="254"/>
      <c r="Z1200" s="254"/>
      <c r="AA1200" s="260"/>
      <c r="AT1200" s="261" t="s">
        <v>280</v>
      </c>
      <c r="AU1200" s="261" t="s">
        <v>126</v>
      </c>
      <c r="AV1200" s="12" t="s">
        <v>277</v>
      </c>
      <c r="AW1200" s="12" t="s">
        <v>35</v>
      </c>
      <c r="AX1200" s="12" t="s">
        <v>77</v>
      </c>
      <c r="AY1200" s="261" t="s">
        <v>272</v>
      </c>
    </row>
    <row r="1201" s="13" customFormat="1" ht="16.5" customHeight="1">
      <c r="B1201" s="262"/>
      <c r="C1201" s="263"/>
      <c r="D1201" s="263"/>
      <c r="E1201" s="264" t="s">
        <v>201</v>
      </c>
      <c r="F1201" s="265" t="s">
        <v>285</v>
      </c>
      <c r="G1201" s="263"/>
      <c r="H1201" s="263"/>
      <c r="I1201" s="263"/>
      <c r="J1201" s="263"/>
      <c r="K1201" s="266">
        <v>12.960000000000001</v>
      </c>
      <c r="L1201" s="263"/>
      <c r="M1201" s="263"/>
      <c r="N1201" s="263"/>
      <c r="O1201" s="263"/>
      <c r="P1201" s="263"/>
      <c r="Q1201" s="263"/>
      <c r="R1201" s="267"/>
      <c r="T1201" s="268"/>
      <c r="U1201" s="263"/>
      <c r="V1201" s="263"/>
      <c r="W1201" s="263"/>
      <c r="X1201" s="263"/>
      <c r="Y1201" s="263"/>
      <c r="Z1201" s="263"/>
      <c r="AA1201" s="269"/>
      <c r="AT1201" s="270" t="s">
        <v>280</v>
      </c>
      <c r="AU1201" s="270" t="s">
        <v>126</v>
      </c>
      <c r="AV1201" s="13" t="s">
        <v>276</v>
      </c>
      <c r="AW1201" s="13" t="s">
        <v>35</v>
      </c>
      <c r="AX1201" s="13" t="s">
        <v>85</v>
      </c>
      <c r="AY1201" s="270" t="s">
        <v>272</v>
      </c>
    </row>
    <row r="1202" s="1" customFormat="1" ht="51" customHeight="1">
      <c r="B1202" s="48"/>
      <c r="C1202" s="223" t="s">
        <v>1007</v>
      </c>
      <c r="D1202" s="223" t="s">
        <v>273</v>
      </c>
      <c r="E1202" s="224" t="s">
        <v>1004</v>
      </c>
      <c r="F1202" s="225" t="s">
        <v>1005</v>
      </c>
      <c r="G1202" s="225"/>
      <c r="H1202" s="225"/>
      <c r="I1202" s="225"/>
      <c r="J1202" s="226" t="s">
        <v>334</v>
      </c>
      <c r="K1202" s="227">
        <v>2.5</v>
      </c>
      <c r="L1202" s="228">
        <v>0</v>
      </c>
      <c r="M1202" s="229"/>
      <c r="N1202" s="230">
        <f>ROUND(L1202*K1202,2)</f>
        <v>0</v>
      </c>
      <c r="O1202" s="230"/>
      <c r="P1202" s="230"/>
      <c r="Q1202" s="230"/>
      <c r="R1202" s="50"/>
      <c r="T1202" s="231" t="s">
        <v>22</v>
      </c>
      <c r="U1202" s="58" t="s">
        <v>42</v>
      </c>
      <c r="V1202" s="49"/>
      <c r="W1202" s="232">
        <f>V1202*K1202</f>
        <v>0</v>
      </c>
      <c r="X1202" s="232">
        <v>0.00025999999999999998</v>
      </c>
      <c r="Y1202" s="232">
        <f>X1202*K1202</f>
        <v>0.00064999999999999997</v>
      </c>
      <c r="Z1202" s="232">
        <v>0</v>
      </c>
      <c r="AA1202" s="233">
        <f>Z1202*K1202</f>
        <v>0</v>
      </c>
      <c r="AR1202" s="24" t="s">
        <v>369</v>
      </c>
      <c r="AT1202" s="24" t="s">
        <v>273</v>
      </c>
      <c r="AU1202" s="24" t="s">
        <v>126</v>
      </c>
      <c r="AY1202" s="24" t="s">
        <v>272</v>
      </c>
      <c r="BE1202" s="144">
        <f>IF(U1202="základní",N1202,0)</f>
        <v>0</v>
      </c>
      <c r="BF1202" s="144">
        <f>IF(U1202="snížená",N1202,0)</f>
        <v>0</v>
      </c>
      <c r="BG1202" s="144">
        <f>IF(U1202="zákl. přenesená",N1202,0)</f>
        <v>0</v>
      </c>
      <c r="BH1202" s="144">
        <f>IF(U1202="sníž. přenesená",N1202,0)</f>
        <v>0</v>
      </c>
      <c r="BI1202" s="144">
        <f>IF(U1202="nulová",N1202,0)</f>
        <v>0</v>
      </c>
      <c r="BJ1202" s="24" t="s">
        <v>85</v>
      </c>
      <c r="BK1202" s="144">
        <f>ROUND(L1202*K1202,2)</f>
        <v>0</v>
      </c>
      <c r="BL1202" s="24" t="s">
        <v>369</v>
      </c>
      <c r="BM1202" s="24" t="s">
        <v>1008</v>
      </c>
    </row>
    <row r="1203" s="10" customFormat="1" ht="16.5" customHeight="1">
      <c r="B1203" s="234"/>
      <c r="C1203" s="235"/>
      <c r="D1203" s="235"/>
      <c r="E1203" s="236" t="s">
        <v>22</v>
      </c>
      <c r="F1203" s="237" t="s">
        <v>1009</v>
      </c>
      <c r="G1203" s="238"/>
      <c r="H1203" s="238"/>
      <c r="I1203" s="238"/>
      <c r="J1203" s="235"/>
      <c r="K1203" s="236" t="s">
        <v>22</v>
      </c>
      <c r="L1203" s="235"/>
      <c r="M1203" s="235"/>
      <c r="N1203" s="235"/>
      <c r="O1203" s="235"/>
      <c r="P1203" s="235"/>
      <c r="Q1203" s="235"/>
      <c r="R1203" s="239"/>
      <c r="T1203" s="240"/>
      <c r="U1203" s="235"/>
      <c r="V1203" s="235"/>
      <c r="W1203" s="235"/>
      <c r="X1203" s="235"/>
      <c r="Y1203" s="235"/>
      <c r="Z1203" s="235"/>
      <c r="AA1203" s="241"/>
      <c r="AT1203" s="242" t="s">
        <v>280</v>
      </c>
      <c r="AU1203" s="242" t="s">
        <v>126</v>
      </c>
      <c r="AV1203" s="10" t="s">
        <v>85</v>
      </c>
      <c r="AW1203" s="10" t="s">
        <v>35</v>
      </c>
      <c r="AX1203" s="10" t="s">
        <v>77</v>
      </c>
      <c r="AY1203" s="242" t="s">
        <v>272</v>
      </c>
    </row>
    <row r="1204" s="11" customFormat="1" ht="16.5" customHeight="1">
      <c r="B1204" s="243"/>
      <c r="C1204" s="244"/>
      <c r="D1204" s="244"/>
      <c r="E1204" s="245" t="s">
        <v>22</v>
      </c>
      <c r="F1204" s="246" t="s">
        <v>22</v>
      </c>
      <c r="G1204" s="244"/>
      <c r="H1204" s="244"/>
      <c r="I1204" s="244"/>
      <c r="J1204" s="244"/>
      <c r="K1204" s="247">
        <v>0</v>
      </c>
      <c r="L1204" s="244"/>
      <c r="M1204" s="244"/>
      <c r="N1204" s="244"/>
      <c r="O1204" s="244"/>
      <c r="P1204" s="244"/>
      <c r="Q1204" s="244"/>
      <c r="R1204" s="248"/>
      <c r="T1204" s="249"/>
      <c r="U1204" s="244"/>
      <c r="V1204" s="244"/>
      <c r="W1204" s="244"/>
      <c r="X1204" s="244"/>
      <c r="Y1204" s="244"/>
      <c r="Z1204" s="244"/>
      <c r="AA1204" s="250"/>
      <c r="AT1204" s="251" t="s">
        <v>280</v>
      </c>
      <c r="AU1204" s="251" t="s">
        <v>126</v>
      </c>
      <c r="AV1204" s="11" t="s">
        <v>126</v>
      </c>
      <c r="AW1204" s="11" t="s">
        <v>6</v>
      </c>
      <c r="AX1204" s="11" t="s">
        <v>77</v>
      </c>
      <c r="AY1204" s="251" t="s">
        <v>272</v>
      </c>
    </row>
    <row r="1205" s="10" customFormat="1" ht="16.5" customHeight="1">
      <c r="B1205" s="234"/>
      <c r="C1205" s="235"/>
      <c r="D1205" s="235"/>
      <c r="E1205" s="236" t="s">
        <v>22</v>
      </c>
      <c r="F1205" s="252" t="s">
        <v>281</v>
      </c>
      <c r="G1205" s="235"/>
      <c r="H1205" s="235"/>
      <c r="I1205" s="235"/>
      <c r="J1205" s="235"/>
      <c r="K1205" s="236" t="s">
        <v>22</v>
      </c>
      <c r="L1205" s="235"/>
      <c r="M1205" s="235"/>
      <c r="N1205" s="235"/>
      <c r="O1205" s="235"/>
      <c r="P1205" s="235"/>
      <c r="Q1205" s="235"/>
      <c r="R1205" s="239"/>
      <c r="T1205" s="240"/>
      <c r="U1205" s="235"/>
      <c r="V1205" s="235"/>
      <c r="W1205" s="235"/>
      <c r="X1205" s="235"/>
      <c r="Y1205" s="235"/>
      <c r="Z1205" s="235"/>
      <c r="AA1205" s="241"/>
      <c r="AT1205" s="242" t="s">
        <v>280</v>
      </c>
      <c r="AU1205" s="242" t="s">
        <v>126</v>
      </c>
      <c r="AV1205" s="10" t="s">
        <v>85</v>
      </c>
      <c r="AW1205" s="10" t="s">
        <v>35</v>
      </c>
      <c r="AX1205" s="10" t="s">
        <v>77</v>
      </c>
      <c r="AY1205" s="242" t="s">
        <v>272</v>
      </c>
    </row>
    <row r="1206" s="10" customFormat="1" ht="16.5" customHeight="1">
      <c r="B1206" s="234"/>
      <c r="C1206" s="235"/>
      <c r="D1206" s="235"/>
      <c r="E1206" s="236" t="s">
        <v>22</v>
      </c>
      <c r="F1206" s="252" t="s">
        <v>527</v>
      </c>
      <c r="G1206" s="235"/>
      <c r="H1206" s="235"/>
      <c r="I1206" s="235"/>
      <c r="J1206" s="235"/>
      <c r="K1206" s="236" t="s">
        <v>22</v>
      </c>
      <c r="L1206" s="235"/>
      <c r="M1206" s="235"/>
      <c r="N1206" s="235"/>
      <c r="O1206" s="235"/>
      <c r="P1206" s="235"/>
      <c r="Q1206" s="235"/>
      <c r="R1206" s="239"/>
      <c r="T1206" s="240"/>
      <c r="U1206" s="235"/>
      <c r="V1206" s="235"/>
      <c r="W1206" s="235"/>
      <c r="X1206" s="235"/>
      <c r="Y1206" s="235"/>
      <c r="Z1206" s="235"/>
      <c r="AA1206" s="241"/>
      <c r="AT1206" s="242" t="s">
        <v>280</v>
      </c>
      <c r="AU1206" s="242" t="s">
        <v>126</v>
      </c>
      <c r="AV1206" s="10" t="s">
        <v>85</v>
      </c>
      <c r="AW1206" s="10" t="s">
        <v>35</v>
      </c>
      <c r="AX1206" s="10" t="s">
        <v>77</v>
      </c>
      <c r="AY1206" s="242" t="s">
        <v>272</v>
      </c>
    </row>
    <row r="1207" s="11" customFormat="1" ht="16.5" customHeight="1">
      <c r="B1207" s="243"/>
      <c r="C1207" s="244"/>
      <c r="D1207" s="244"/>
      <c r="E1207" s="245" t="s">
        <v>22</v>
      </c>
      <c r="F1207" s="246" t="s">
        <v>542</v>
      </c>
      <c r="G1207" s="244"/>
      <c r="H1207" s="244"/>
      <c r="I1207" s="244"/>
      <c r="J1207" s="244"/>
      <c r="K1207" s="247">
        <v>2.5</v>
      </c>
      <c r="L1207" s="244"/>
      <c r="M1207" s="244"/>
      <c r="N1207" s="244"/>
      <c r="O1207" s="244"/>
      <c r="P1207" s="244"/>
      <c r="Q1207" s="244"/>
      <c r="R1207" s="248"/>
      <c r="T1207" s="249"/>
      <c r="U1207" s="244"/>
      <c r="V1207" s="244"/>
      <c r="W1207" s="244"/>
      <c r="X1207" s="244"/>
      <c r="Y1207" s="244"/>
      <c r="Z1207" s="244"/>
      <c r="AA1207" s="250"/>
      <c r="AT1207" s="251" t="s">
        <v>280</v>
      </c>
      <c r="AU1207" s="251" t="s">
        <v>126</v>
      </c>
      <c r="AV1207" s="11" t="s">
        <v>126</v>
      </c>
      <c r="AW1207" s="11" t="s">
        <v>35</v>
      </c>
      <c r="AX1207" s="11" t="s">
        <v>77</v>
      </c>
      <c r="AY1207" s="251" t="s">
        <v>272</v>
      </c>
    </row>
    <row r="1208" s="12" customFormat="1" ht="16.5" customHeight="1">
      <c r="B1208" s="253"/>
      <c r="C1208" s="254"/>
      <c r="D1208" s="254"/>
      <c r="E1208" s="255" t="s">
        <v>22</v>
      </c>
      <c r="F1208" s="256" t="s">
        <v>284</v>
      </c>
      <c r="G1208" s="254"/>
      <c r="H1208" s="254"/>
      <c r="I1208" s="254"/>
      <c r="J1208" s="254"/>
      <c r="K1208" s="257">
        <v>2.5</v>
      </c>
      <c r="L1208" s="254"/>
      <c r="M1208" s="254"/>
      <c r="N1208" s="254"/>
      <c r="O1208" s="254"/>
      <c r="P1208" s="254"/>
      <c r="Q1208" s="254"/>
      <c r="R1208" s="258"/>
      <c r="T1208" s="259"/>
      <c r="U1208" s="254"/>
      <c r="V1208" s="254"/>
      <c r="W1208" s="254"/>
      <c r="X1208" s="254"/>
      <c r="Y1208" s="254"/>
      <c r="Z1208" s="254"/>
      <c r="AA1208" s="260"/>
      <c r="AT1208" s="261" t="s">
        <v>280</v>
      </c>
      <c r="AU1208" s="261" t="s">
        <v>126</v>
      </c>
      <c r="AV1208" s="12" t="s">
        <v>277</v>
      </c>
      <c r="AW1208" s="12" t="s">
        <v>35</v>
      </c>
      <c r="AX1208" s="12" t="s">
        <v>77</v>
      </c>
      <c r="AY1208" s="261" t="s">
        <v>272</v>
      </c>
    </row>
    <row r="1209" s="13" customFormat="1" ht="16.5" customHeight="1">
      <c r="B1209" s="262"/>
      <c r="C1209" s="263"/>
      <c r="D1209" s="263"/>
      <c r="E1209" s="264" t="s">
        <v>202</v>
      </c>
      <c r="F1209" s="265" t="s">
        <v>285</v>
      </c>
      <c r="G1209" s="263"/>
      <c r="H1209" s="263"/>
      <c r="I1209" s="263"/>
      <c r="J1209" s="263"/>
      <c r="K1209" s="266">
        <v>2.5</v>
      </c>
      <c r="L1209" s="263"/>
      <c r="M1209" s="263"/>
      <c r="N1209" s="263"/>
      <c r="O1209" s="263"/>
      <c r="P1209" s="263"/>
      <c r="Q1209" s="263"/>
      <c r="R1209" s="267"/>
      <c r="T1209" s="268"/>
      <c r="U1209" s="263"/>
      <c r="V1209" s="263"/>
      <c r="W1209" s="263"/>
      <c r="X1209" s="263"/>
      <c r="Y1209" s="263"/>
      <c r="Z1209" s="263"/>
      <c r="AA1209" s="269"/>
      <c r="AT1209" s="270" t="s">
        <v>280</v>
      </c>
      <c r="AU1209" s="270" t="s">
        <v>126</v>
      </c>
      <c r="AV1209" s="13" t="s">
        <v>276</v>
      </c>
      <c r="AW1209" s="13" t="s">
        <v>35</v>
      </c>
      <c r="AX1209" s="13" t="s">
        <v>85</v>
      </c>
      <c r="AY1209" s="270" t="s">
        <v>272</v>
      </c>
    </row>
    <row r="1210" s="1" customFormat="1" ht="49.92" customHeight="1">
      <c r="B1210" s="48"/>
      <c r="C1210" s="49"/>
      <c r="D1210" s="210" t="s">
        <v>1010</v>
      </c>
      <c r="E1210" s="49"/>
      <c r="F1210" s="49"/>
      <c r="G1210" s="49"/>
      <c r="H1210" s="49"/>
      <c r="I1210" s="49"/>
      <c r="J1210" s="49"/>
      <c r="K1210" s="49"/>
      <c r="L1210" s="49"/>
      <c r="M1210" s="49"/>
      <c r="N1210" s="211">
        <f>BK1210</f>
        <v>0</v>
      </c>
      <c r="O1210" s="181"/>
      <c r="P1210" s="181"/>
      <c r="Q1210" s="181"/>
      <c r="R1210" s="50"/>
      <c r="T1210" s="196"/>
      <c r="U1210" s="74"/>
      <c r="V1210" s="74"/>
      <c r="W1210" s="74"/>
      <c r="X1210" s="74"/>
      <c r="Y1210" s="74"/>
      <c r="Z1210" s="74"/>
      <c r="AA1210" s="76"/>
      <c r="AT1210" s="24" t="s">
        <v>76</v>
      </c>
      <c r="AU1210" s="24" t="s">
        <v>77</v>
      </c>
      <c r="AY1210" s="24" t="s">
        <v>1011</v>
      </c>
      <c r="BK1210" s="144">
        <v>0</v>
      </c>
    </row>
    <row r="1211" s="1" customFormat="1" ht="6.96" customHeight="1">
      <c r="B1211" s="77"/>
      <c r="C1211" s="78"/>
      <c r="D1211" s="78"/>
      <c r="E1211" s="78"/>
      <c r="F1211" s="78"/>
      <c r="G1211" s="78"/>
      <c r="H1211" s="78"/>
      <c r="I1211" s="78"/>
      <c r="J1211" s="78"/>
      <c r="K1211" s="78"/>
      <c r="L1211" s="78"/>
      <c r="M1211" s="78"/>
      <c r="N1211" s="78"/>
      <c r="O1211" s="78"/>
      <c r="P1211" s="78"/>
      <c r="Q1211" s="78"/>
      <c r="R1211" s="79"/>
    </row>
  </sheetData>
  <sheetProtection sheet="1" formatColumns="0" formatRows="0" objects="1" scenarios="1" spinCount="10" saltValue="GCeal4gnz9iSoluhZHkHFKLNkcJZz+W/3whTgVx/j4eopYbynNyBnEsOXFyBCKsm35NKala0jHkKnHuRVZld4Q==" hashValue="5HOWGj141q9H2FD2G57BHf95JapM9qxw4KBSE6p6W9Xg20OtgoJoME85AIeLjH+7Xo66bD8wb9SQJjpoOKGK/A==" algorithmName="SHA-512" password="CC35"/>
  <mergeCells count="1424">
    <mergeCell ref="F1200:I1200"/>
    <mergeCell ref="F1197:I1197"/>
    <mergeCell ref="F1198:I1198"/>
    <mergeCell ref="F1199:I1199"/>
    <mergeCell ref="F1201:I1201"/>
    <mergeCell ref="F1202:I1202"/>
    <mergeCell ref="L1202:M1202"/>
    <mergeCell ref="N1202:Q1202"/>
    <mergeCell ref="F1203:I1203"/>
    <mergeCell ref="F1204:I1204"/>
    <mergeCell ref="F1205:I1205"/>
    <mergeCell ref="F1206:I1206"/>
    <mergeCell ref="F1207:I1207"/>
    <mergeCell ref="F1208:I1208"/>
    <mergeCell ref="F1209:I1209"/>
    <mergeCell ref="N1210:Q1210"/>
    <mergeCell ref="F1054:I1054"/>
    <mergeCell ref="F1059:I1059"/>
    <mergeCell ref="F1055:I1055"/>
    <mergeCell ref="L1055:M1055"/>
    <mergeCell ref="N1055:Q1055"/>
    <mergeCell ref="F1056:I1056"/>
    <mergeCell ref="L1056:M1056"/>
    <mergeCell ref="N1056:Q1056"/>
    <mergeCell ref="F1057:I1057"/>
    <mergeCell ref="F1058:I1058"/>
    <mergeCell ref="F1060:I1060"/>
    <mergeCell ref="F1061:I1061"/>
    <mergeCell ref="F1062:I1062"/>
    <mergeCell ref="F1065:I1065"/>
    <mergeCell ref="F1063:I1063"/>
    <mergeCell ref="F1064:I1064"/>
    <mergeCell ref="L1065:M1065"/>
    <mergeCell ref="N1065:Q1065"/>
    <mergeCell ref="F1066:I1066"/>
    <mergeCell ref="F1067:I1067"/>
    <mergeCell ref="F1068:I1068"/>
    <mergeCell ref="F1069:I1069"/>
    <mergeCell ref="F1070:I1070"/>
    <mergeCell ref="F1071:I1071"/>
    <mergeCell ref="F1072:I1072"/>
    <mergeCell ref="F1075:I1075"/>
    <mergeCell ref="F1073:I1073"/>
    <mergeCell ref="L1073:M1073"/>
    <mergeCell ref="N1073:Q1073"/>
    <mergeCell ref="L1075:M1075"/>
    <mergeCell ref="N1075:Q1075"/>
    <mergeCell ref="F1077:I1077"/>
    <mergeCell ref="L1077:M1077"/>
    <mergeCell ref="N1077:Q1077"/>
    <mergeCell ref="F1078:I1078"/>
    <mergeCell ref="F1079:I1079"/>
    <mergeCell ref="F1080:I1080"/>
    <mergeCell ref="N1074:Q1074"/>
    <mergeCell ref="N1076:Q1076"/>
    <mergeCell ref="F1081:I1081"/>
    <mergeCell ref="F1084:I1084"/>
    <mergeCell ref="F1082:I1082"/>
    <mergeCell ref="F1083:I1083"/>
    <mergeCell ref="L1084:M1084"/>
    <mergeCell ref="N1084:Q1084"/>
    <mergeCell ref="F1085:I1085"/>
    <mergeCell ref="F1086:I1086"/>
    <mergeCell ref="F1087:I1087"/>
    <mergeCell ref="F1088:I1088"/>
    <mergeCell ref="F1089:I1089"/>
    <mergeCell ref="F1090:I1090"/>
    <mergeCell ref="F1091:I1091"/>
    <mergeCell ref="F1092:I1092"/>
    <mergeCell ref="F1095:I1095"/>
    <mergeCell ref="F1093:I1093"/>
    <mergeCell ref="F1094:I1094"/>
    <mergeCell ref="F1096:I1096"/>
    <mergeCell ref="L1096:M1096"/>
    <mergeCell ref="N1096:Q1096"/>
    <mergeCell ref="F1098:I1098"/>
    <mergeCell ref="L1098:M1098"/>
    <mergeCell ref="N1098:Q1098"/>
    <mergeCell ref="F1099:I1099"/>
    <mergeCell ref="F1100:I1100"/>
    <mergeCell ref="F1101:I1101"/>
    <mergeCell ref="N1097:Q1097"/>
    <mergeCell ref="F1102:I1102"/>
    <mergeCell ref="F1105:I1105"/>
    <mergeCell ref="F1103:I1103"/>
    <mergeCell ref="F1104:I1104"/>
    <mergeCell ref="L1105:M1105"/>
    <mergeCell ref="N1105:Q1105"/>
    <mergeCell ref="F1106:I1106"/>
    <mergeCell ref="F1107:I1107"/>
    <mergeCell ref="F1108:I1108"/>
    <mergeCell ref="F1109:I1109"/>
    <mergeCell ref="F1110:I1110"/>
    <mergeCell ref="F1111:I1111"/>
    <mergeCell ref="F1112:I1112"/>
    <mergeCell ref="F1115:I1115"/>
    <mergeCell ref="F1114:I1114"/>
    <mergeCell ref="L1114:M1114"/>
    <mergeCell ref="N1114:Q1114"/>
    <mergeCell ref="F1116:I1116"/>
    <mergeCell ref="F1117:I1117"/>
    <mergeCell ref="F1118:I1118"/>
    <mergeCell ref="F1119:I1119"/>
    <mergeCell ref="F1120:I1120"/>
    <mergeCell ref="F1121:I1121"/>
    <mergeCell ref="N1113:Q1113"/>
    <mergeCell ref="F1122:I1122"/>
    <mergeCell ref="F1125:I1125"/>
    <mergeCell ref="F1123:I1123"/>
    <mergeCell ref="F1124:I1124"/>
    <mergeCell ref="L1125:M1125"/>
    <mergeCell ref="N1125:Q1125"/>
    <mergeCell ref="F1126:I1126"/>
    <mergeCell ref="F1127:I1127"/>
    <mergeCell ref="F1128:I1128"/>
    <mergeCell ref="F1129:I1129"/>
    <mergeCell ref="F1130:I1130"/>
    <mergeCell ref="F1131:I1131"/>
    <mergeCell ref="F1134:I1134"/>
    <mergeCell ref="F1132:I1132"/>
    <mergeCell ref="F1133:I1133"/>
    <mergeCell ref="L1133:M1133"/>
    <mergeCell ref="N1133:Q1133"/>
    <mergeCell ref="F1135:I1135"/>
    <mergeCell ref="F1136:I1136"/>
    <mergeCell ref="F1137:I1137"/>
    <mergeCell ref="F1138:I1138"/>
    <mergeCell ref="F1139:I1139"/>
    <mergeCell ref="F1140:I1140"/>
    <mergeCell ref="F1143:I1143"/>
    <mergeCell ref="F1141:I1141"/>
    <mergeCell ref="L1141:M1141"/>
    <mergeCell ref="N1141:Q1141"/>
    <mergeCell ref="F1142:I1142"/>
    <mergeCell ref="F1144:I1144"/>
    <mergeCell ref="F1145:I1145"/>
    <mergeCell ref="F1146:I1146"/>
    <mergeCell ref="F1147:I1147"/>
    <mergeCell ref="F1148:I1148"/>
    <mergeCell ref="F1149:I1149"/>
    <mergeCell ref="F1152:I1152"/>
    <mergeCell ref="F1150:I1150"/>
    <mergeCell ref="F1151:I1151"/>
    <mergeCell ref="L1151:M1151"/>
    <mergeCell ref="N1151:Q1151"/>
    <mergeCell ref="F1153:I1153"/>
    <mergeCell ref="F1154:I1154"/>
    <mergeCell ref="F1155:I1155"/>
    <mergeCell ref="F1156:I1156"/>
    <mergeCell ref="F1157:I1157"/>
    <mergeCell ref="F1158:I1158"/>
    <mergeCell ref="F1161:I1161"/>
    <mergeCell ref="F1159:I1159"/>
    <mergeCell ref="L1159:M1159"/>
    <mergeCell ref="N1159:Q1159"/>
    <mergeCell ref="F1160:I1160"/>
    <mergeCell ref="F1162:I1162"/>
    <mergeCell ref="F1163:I1163"/>
    <mergeCell ref="F1164:I1164"/>
    <mergeCell ref="F1165:I1165"/>
    <mergeCell ref="F1166:I1166"/>
    <mergeCell ref="F1167:I1167"/>
    <mergeCell ref="F1170:I1170"/>
    <mergeCell ref="F1168:I1168"/>
    <mergeCell ref="F1169:I1169"/>
    <mergeCell ref="L1170:M1170"/>
    <mergeCell ref="N1170:Q1170"/>
    <mergeCell ref="F1171:I1171"/>
    <mergeCell ref="F1172:I1172"/>
    <mergeCell ref="F1173:I1173"/>
    <mergeCell ref="F1174:I1174"/>
    <mergeCell ref="F1175:I1175"/>
    <mergeCell ref="F1176:I1176"/>
    <mergeCell ref="F1177:I1177"/>
    <mergeCell ref="F1180:I1180"/>
    <mergeCell ref="F1178:I1178"/>
    <mergeCell ref="F1179:I1179"/>
    <mergeCell ref="L1180:M1180"/>
    <mergeCell ref="N1180:Q1180"/>
    <mergeCell ref="F1181:I1181"/>
    <mergeCell ref="F1182:I1182"/>
    <mergeCell ref="F1183:I1183"/>
    <mergeCell ref="F1184:I1184"/>
    <mergeCell ref="F1185:I1185"/>
    <mergeCell ref="F1186:I1186"/>
    <mergeCell ref="F1189:I1189"/>
    <mergeCell ref="F1187:I1187"/>
    <mergeCell ref="F1188:I1188"/>
    <mergeCell ref="L1188:M1188"/>
    <mergeCell ref="N1188:Q1188"/>
    <mergeCell ref="F1190:I1190"/>
    <mergeCell ref="F1191:I1191"/>
    <mergeCell ref="F1192:I1192"/>
    <mergeCell ref="F1193:I1193"/>
    <mergeCell ref="F1194:I1194"/>
    <mergeCell ref="F1195:I1195"/>
    <mergeCell ref="F1196:I1196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116:Q116"/>
    <mergeCell ref="N117:Q117"/>
    <mergeCell ref="N118:Q118"/>
    <mergeCell ref="N119:Q119"/>
    <mergeCell ref="N120:Q120"/>
    <mergeCell ref="N121:Q121"/>
    <mergeCell ref="N122:Q122"/>
    <mergeCell ref="N123:Q123"/>
    <mergeCell ref="N124:Q124"/>
    <mergeCell ref="N125:Q125"/>
    <mergeCell ref="N126:Q126"/>
    <mergeCell ref="N127:Q127"/>
    <mergeCell ref="N128:Q128"/>
    <mergeCell ref="N130:Q130"/>
    <mergeCell ref="N131:Q131"/>
    <mergeCell ref="N132:Q132"/>
    <mergeCell ref="N133:Q133"/>
    <mergeCell ref="N134:Q134"/>
    <mergeCell ref="N135:Q135"/>
    <mergeCell ref="N136:Q136"/>
    <mergeCell ref="L138:Q138"/>
    <mergeCell ref="D131:H131"/>
    <mergeCell ref="D135:H135"/>
    <mergeCell ref="D132:H132"/>
    <mergeCell ref="D133:H133"/>
    <mergeCell ref="D134:H134"/>
    <mergeCell ref="C144:Q144"/>
    <mergeCell ref="F146:P146"/>
    <mergeCell ref="F147:P147"/>
    <mergeCell ref="M149:P149"/>
    <mergeCell ref="M151:Q151"/>
    <mergeCell ref="M152:Q152"/>
    <mergeCell ref="F154:I154"/>
    <mergeCell ref="F159:I159"/>
    <mergeCell ref="L154:M154"/>
    <mergeCell ref="N154:Q154"/>
    <mergeCell ref="L159:M159"/>
    <mergeCell ref="N159:Q159"/>
    <mergeCell ref="F160:I160"/>
    <mergeCell ref="F161:I161"/>
    <mergeCell ref="F162:I162"/>
    <mergeCell ref="F163:I163"/>
    <mergeCell ref="F164:I164"/>
    <mergeCell ref="N155:Q155"/>
    <mergeCell ref="N156:Q156"/>
    <mergeCell ref="N157:Q157"/>
    <mergeCell ref="N158:Q158"/>
    <mergeCell ref="F165:I165"/>
    <mergeCell ref="F168:I168"/>
    <mergeCell ref="F166:I166"/>
    <mergeCell ref="F167:I167"/>
    <mergeCell ref="L167:M167"/>
    <mergeCell ref="N167:Q167"/>
    <mergeCell ref="F169:I169"/>
    <mergeCell ref="F170:I170"/>
    <mergeCell ref="F171:I171"/>
    <mergeCell ref="F172:I172"/>
    <mergeCell ref="F173:I173"/>
    <mergeCell ref="F174:I174"/>
    <mergeCell ref="F176:I176"/>
    <mergeCell ref="F178:I178"/>
    <mergeCell ref="L176:M176"/>
    <mergeCell ref="N176:Q176"/>
    <mergeCell ref="F177:I177"/>
    <mergeCell ref="F179:I179"/>
    <mergeCell ref="F180:I180"/>
    <mergeCell ref="F181:I181"/>
    <mergeCell ref="F182:I182"/>
    <mergeCell ref="F183:I183"/>
    <mergeCell ref="F184:I184"/>
    <mergeCell ref="L184:M184"/>
    <mergeCell ref="N184:Q184"/>
    <mergeCell ref="N175:Q175"/>
    <mergeCell ref="F185:I185"/>
    <mergeCell ref="F188:I188"/>
    <mergeCell ref="F186:I186"/>
    <mergeCell ref="F187:I187"/>
    <mergeCell ref="F189:I189"/>
    <mergeCell ref="F190:I190"/>
    <mergeCell ref="F191:I191"/>
    <mergeCell ref="F192:I192"/>
    <mergeCell ref="F193:I193"/>
    <mergeCell ref="F194:I194"/>
    <mergeCell ref="F195:I195"/>
    <mergeCell ref="L195:M195"/>
    <mergeCell ref="N195:Q195"/>
    <mergeCell ref="F196:I196"/>
    <mergeCell ref="F199:I199"/>
    <mergeCell ref="F197:I197"/>
    <mergeCell ref="F198:I198"/>
    <mergeCell ref="F200:I200"/>
    <mergeCell ref="F201:I201"/>
    <mergeCell ref="F202:I202"/>
    <mergeCell ref="F203:I203"/>
    <mergeCell ref="F204:I204"/>
    <mergeCell ref="F205:I205"/>
    <mergeCell ref="F206:I206"/>
    <mergeCell ref="L206:M206"/>
    <mergeCell ref="F210:I210"/>
    <mergeCell ref="F208:I208"/>
    <mergeCell ref="N206:Q206"/>
    <mergeCell ref="F207:I207"/>
    <mergeCell ref="F209:I209"/>
    <mergeCell ref="F211:I211"/>
    <mergeCell ref="F212:I212"/>
    <mergeCell ref="F213:I213"/>
    <mergeCell ref="F214:I214"/>
    <mergeCell ref="F215:I215"/>
    <mergeCell ref="F216:I216"/>
    <mergeCell ref="F218:I218"/>
    <mergeCell ref="F220:I220"/>
    <mergeCell ref="L218:M218"/>
    <mergeCell ref="N218:Q218"/>
    <mergeCell ref="F219:I219"/>
    <mergeCell ref="F221:I221"/>
    <mergeCell ref="F222:I222"/>
    <mergeCell ref="F223:I223"/>
    <mergeCell ref="F224:I224"/>
    <mergeCell ref="F225:I225"/>
    <mergeCell ref="L225:M225"/>
    <mergeCell ref="N225:Q225"/>
    <mergeCell ref="F226:I226"/>
    <mergeCell ref="N217:Q217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F227:I227"/>
    <mergeCell ref="F230:I230"/>
    <mergeCell ref="F228:I228"/>
    <mergeCell ref="F229:I229"/>
    <mergeCell ref="F231:I231"/>
    <mergeCell ref="F232:I232"/>
    <mergeCell ref="F233:I233"/>
    <mergeCell ref="L233:M233"/>
    <mergeCell ref="N233:Q233"/>
    <mergeCell ref="F234:I234"/>
    <mergeCell ref="F235:I235"/>
    <mergeCell ref="F236:I236"/>
    <mergeCell ref="F237:I237"/>
    <mergeCell ref="F238:I238"/>
    <mergeCell ref="F239:I239"/>
    <mergeCell ref="F242:I242"/>
    <mergeCell ref="F240:I240"/>
    <mergeCell ref="L242:M242"/>
    <mergeCell ref="N242:Q242"/>
    <mergeCell ref="F243:I243"/>
    <mergeCell ref="F244:I244"/>
    <mergeCell ref="F245:I245"/>
    <mergeCell ref="F246:I246"/>
    <mergeCell ref="F247:I247"/>
    <mergeCell ref="F248:I248"/>
    <mergeCell ref="N241:Q241"/>
    <mergeCell ref="F249:I249"/>
    <mergeCell ref="F252:I252"/>
    <mergeCell ref="F250:I250"/>
    <mergeCell ref="L250:M250"/>
    <mergeCell ref="N250:Q250"/>
    <mergeCell ref="F251:I251"/>
    <mergeCell ref="F253:I253"/>
    <mergeCell ref="F254:I254"/>
    <mergeCell ref="F255:I255"/>
    <mergeCell ref="F256:I256"/>
    <mergeCell ref="F257:I257"/>
    <mergeCell ref="L258:M258"/>
    <mergeCell ref="N258:Q258"/>
    <mergeCell ref="F258:I258"/>
    <mergeCell ref="F261:I261"/>
    <mergeCell ref="F259:I259"/>
    <mergeCell ref="F260:I260"/>
    <mergeCell ref="F262:I262"/>
    <mergeCell ref="F263:I263"/>
    <mergeCell ref="F264:I264"/>
    <mergeCell ref="F265:I265"/>
    <mergeCell ref="F266:I266"/>
    <mergeCell ref="L266:M266"/>
    <mergeCell ref="N266:Q266"/>
    <mergeCell ref="F267:I267"/>
    <mergeCell ref="F268:I268"/>
    <mergeCell ref="F269:I269"/>
    <mergeCell ref="F272:I272"/>
    <mergeCell ref="F270:I270"/>
    <mergeCell ref="F271:I271"/>
    <mergeCell ref="F273:I273"/>
    <mergeCell ref="F276:I276"/>
    <mergeCell ref="L276:M276"/>
    <mergeCell ref="N276:Q276"/>
    <mergeCell ref="F277:I277"/>
    <mergeCell ref="F278:I278"/>
    <mergeCell ref="F279:I279"/>
    <mergeCell ref="F280:I280"/>
    <mergeCell ref="N274:Q274"/>
    <mergeCell ref="N275:Q275"/>
    <mergeCell ref="F281:I281"/>
    <mergeCell ref="F284:I284"/>
    <mergeCell ref="F282:I282"/>
    <mergeCell ref="F283:I283"/>
    <mergeCell ref="L284:M284"/>
    <mergeCell ref="N284:Q284"/>
    <mergeCell ref="F285:I285"/>
    <mergeCell ref="F286:I286"/>
    <mergeCell ref="F287:I287"/>
    <mergeCell ref="F288:I288"/>
    <mergeCell ref="F289:I289"/>
    <mergeCell ref="F290:I290"/>
    <mergeCell ref="F293:I293"/>
    <mergeCell ref="F291:I291"/>
    <mergeCell ref="F292:I292"/>
    <mergeCell ref="L292:M292"/>
    <mergeCell ref="N292:Q292"/>
    <mergeCell ref="F294:I294"/>
    <mergeCell ref="F295:I295"/>
    <mergeCell ref="F296:I296"/>
    <mergeCell ref="F297:I297"/>
    <mergeCell ref="F298:I298"/>
    <mergeCell ref="L299:M299"/>
    <mergeCell ref="N299:Q299"/>
    <mergeCell ref="F299:I299"/>
    <mergeCell ref="F302:I302"/>
    <mergeCell ref="F300:I300"/>
    <mergeCell ref="F301:I301"/>
    <mergeCell ref="F303:I303"/>
    <mergeCell ref="F304:I304"/>
    <mergeCell ref="F305:I305"/>
    <mergeCell ref="F306:I306"/>
    <mergeCell ref="F307:I307"/>
    <mergeCell ref="F308:I308"/>
    <mergeCell ref="F309:I309"/>
    <mergeCell ref="F310:I310"/>
    <mergeCell ref="F311:I311"/>
    <mergeCell ref="F314:I314"/>
    <mergeCell ref="F315:I315"/>
    <mergeCell ref="L314:M314"/>
    <mergeCell ref="N314:Q314"/>
    <mergeCell ref="F316:I316"/>
    <mergeCell ref="F317:I317"/>
    <mergeCell ref="F318:I318"/>
    <mergeCell ref="F319:I319"/>
    <mergeCell ref="F320:I320"/>
    <mergeCell ref="F321:I321"/>
    <mergeCell ref="F322:I322"/>
    <mergeCell ref="N312:Q312"/>
    <mergeCell ref="N313:Q313"/>
    <mergeCell ref="F323:I323"/>
    <mergeCell ref="F326:I326"/>
    <mergeCell ref="F324:I324"/>
    <mergeCell ref="F325:I325"/>
    <mergeCell ref="L326:M326"/>
    <mergeCell ref="N326:Q326"/>
    <mergeCell ref="F327:I327"/>
    <mergeCell ref="F328:I328"/>
    <mergeCell ref="F329:I329"/>
    <mergeCell ref="F330:I330"/>
    <mergeCell ref="F331:I331"/>
    <mergeCell ref="F332:I332"/>
    <mergeCell ref="F335:I335"/>
    <mergeCell ref="F333:I333"/>
    <mergeCell ref="F334:I334"/>
    <mergeCell ref="L334:M334"/>
    <mergeCell ref="N334:Q334"/>
    <mergeCell ref="F336:I336"/>
    <mergeCell ref="F337:I337"/>
    <mergeCell ref="F338:I338"/>
    <mergeCell ref="F339:I339"/>
    <mergeCell ref="F340:I340"/>
    <mergeCell ref="F341:I341"/>
    <mergeCell ref="F342:I342"/>
    <mergeCell ref="F343:I343"/>
    <mergeCell ref="F346:I346"/>
    <mergeCell ref="F344:I344"/>
    <mergeCell ref="F345:I345"/>
    <mergeCell ref="F347:I347"/>
    <mergeCell ref="F348:I348"/>
    <mergeCell ref="F349:I349"/>
    <mergeCell ref="F350:I350"/>
    <mergeCell ref="F351:I351"/>
    <mergeCell ref="F352:I352"/>
    <mergeCell ref="F353:I353"/>
    <mergeCell ref="F354:I354"/>
    <mergeCell ref="N355:Q355"/>
    <mergeCell ref="F357:I357"/>
    <mergeCell ref="F356:I356"/>
    <mergeCell ref="L356:M356"/>
    <mergeCell ref="N356:Q356"/>
    <mergeCell ref="L357:M357"/>
    <mergeCell ref="N357:Q357"/>
    <mergeCell ref="L360:M360"/>
    <mergeCell ref="N360:Q360"/>
    <mergeCell ref="N358:Q358"/>
    <mergeCell ref="N359:Q359"/>
    <mergeCell ref="F360:I360"/>
    <mergeCell ref="F364:I364"/>
    <mergeCell ref="F361:I361"/>
    <mergeCell ref="F362:I362"/>
    <mergeCell ref="F363:I363"/>
    <mergeCell ref="F365:I365"/>
    <mergeCell ref="F366:I366"/>
    <mergeCell ref="F367:I367"/>
    <mergeCell ref="F368:I368"/>
    <mergeCell ref="F369:I369"/>
    <mergeCell ref="F370:I370"/>
    <mergeCell ref="L370:M370"/>
    <mergeCell ref="N370:Q370"/>
    <mergeCell ref="L378:M378"/>
    <mergeCell ref="N378:Q378"/>
    <mergeCell ref="L385:M385"/>
    <mergeCell ref="N385:Q385"/>
    <mergeCell ref="F371:I371"/>
    <mergeCell ref="F374:I374"/>
    <mergeCell ref="F372:I372"/>
    <mergeCell ref="F373:I373"/>
    <mergeCell ref="F375:I375"/>
    <mergeCell ref="F376:I376"/>
    <mergeCell ref="F377:I377"/>
    <mergeCell ref="F378:I378"/>
    <mergeCell ref="F379:I379"/>
    <mergeCell ref="F380:I380"/>
    <mergeCell ref="F381:I381"/>
    <mergeCell ref="F382:I382"/>
    <mergeCell ref="F387:I387"/>
    <mergeCell ref="F383:I383"/>
    <mergeCell ref="F384:I384"/>
    <mergeCell ref="F385:I385"/>
    <mergeCell ref="F386:I386"/>
    <mergeCell ref="F388:I388"/>
    <mergeCell ref="F389:I389"/>
    <mergeCell ref="F390:I390"/>
    <mergeCell ref="F391:I391"/>
    <mergeCell ref="F392:I392"/>
    <mergeCell ref="F393:I393"/>
    <mergeCell ref="L393:M393"/>
    <mergeCell ref="F396:I396"/>
    <mergeCell ref="N393:Q393"/>
    <mergeCell ref="F394:I394"/>
    <mergeCell ref="F395:I395"/>
    <mergeCell ref="F397:I397"/>
    <mergeCell ref="F398:I398"/>
    <mergeCell ref="F399:I399"/>
    <mergeCell ref="F400:I400"/>
    <mergeCell ref="L400:M400"/>
    <mergeCell ref="N400:Q400"/>
    <mergeCell ref="F401:I401"/>
    <mergeCell ref="F402:I402"/>
    <mergeCell ref="F403:I403"/>
    <mergeCell ref="F406:I406"/>
    <mergeCell ref="F404:I404"/>
    <mergeCell ref="F405:I405"/>
    <mergeCell ref="F407:I407"/>
    <mergeCell ref="F408:I408"/>
    <mergeCell ref="F409:I409"/>
    <mergeCell ref="F410:I410"/>
    <mergeCell ref="F411:I411"/>
    <mergeCell ref="F412:I412"/>
    <mergeCell ref="F413:I413"/>
    <mergeCell ref="L413:M413"/>
    <mergeCell ref="N413:Q413"/>
    <mergeCell ref="L421:M421"/>
    <mergeCell ref="N421:Q421"/>
    <mergeCell ref="L429:M429"/>
    <mergeCell ref="N429:Q429"/>
    <mergeCell ref="L437:M437"/>
    <mergeCell ref="N437:Q437"/>
    <mergeCell ref="N436:Q436"/>
    <mergeCell ref="F414:I414"/>
    <mergeCell ref="F417:I417"/>
    <mergeCell ref="F415:I415"/>
    <mergeCell ref="F416:I416"/>
    <mergeCell ref="F418:I418"/>
    <mergeCell ref="F419:I419"/>
    <mergeCell ref="F420:I420"/>
    <mergeCell ref="F421:I421"/>
    <mergeCell ref="F422:I422"/>
    <mergeCell ref="F423:I423"/>
    <mergeCell ref="F424:I424"/>
    <mergeCell ref="F425:I425"/>
    <mergeCell ref="F430:I430"/>
    <mergeCell ref="F426:I426"/>
    <mergeCell ref="F427:I427"/>
    <mergeCell ref="F428:I428"/>
    <mergeCell ref="F429:I429"/>
    <mergeCell ref="F431:I431"/>
    <mergeCell ref="F432:I432"/>
    <mergeCell ref="F433:I433"/>
    <mergeCell ref="F434:I434"/>
    <mergeCell ref="F435:I435"/>
    <mergeCell ref="F437:I437"/>
    <mergeCell ref="F438:I438"/>
    <mergeCell ref="F439:I439"/>
    <mergeCell ref="F440:I440"/>
    <mergeCell ref="F441:I441"/>
    <mergeCell ref="F442:I442"/>
    <mergeCell ref="F443:I443"/>
    <mergeCell ref="F444:I444"/>
    <mergeCell ref="F445:I445"/>
    <mergeCell ref="L445:M445"/>
    <mergeCell ref="N445:Q445"/>
    <mergeCell ref="F446:I446"/>
    <mergeCell ref="F447:I447"/>
    <mergeCell ref="F448:I448"/>
    <mergeCell ref="F449:I449"/>
    <mergeCell ref="F450:I450"/>
    <mergeCell ref="F451:I451"/>
    <mergeCell ref="F452:I452"/>
    <mergeCell ref="F455:I455"/>
    <mergeCell ref="F453:I453"/>
    <mergeCell ref="F454:I454"/>
    <mergeCell ref="F456:I456"/>
    <mergeCell ref="F457:I457"/>
    <mergeCell ref="F458:I458"/>
    <mergeCell ref="L458:M458"/>
    <mergeCell ref="N458:Q458"/>
    <mergeCell ref="F459:I459"/>
    <mergeCell ref="F460:I460"/>
    <mergeCell ref="F461:I461"/>
    <mergeCell ref="F462:I462"/>
    <mergeCell ref="F463:I463"/>
    <mergeCell ref="F466:I466"/>
    <mergeCell ref="F464:I464"/>
    <mergeCell ref="F465:I465"/>
    <mergeCell ref="L466:M466"/>
    <mergeCell ref="N466:Q466"/>
    <mergeCell ref="F467:I467"/>
    <mergeCell ref="F468:I468"/>
    <mergeCell ref="F469:I469"/>
    <mergeCell ref="F470:I470"/>
    <mergeCell ref="F471:I471"/>
    <mergeCell ref="F472:I472"/>
    <mergeCell ref="N473:Q473"/>
    <mergeCell ref="F475:I475"/>
    <mergeCell ref="F477:I477"/>
    <mergeCell ref="L475:M475"/>
    <mergeCell ref="N475:Q475"/>
    <mergeCell ref="F476:I476"/>
    <mergeCell ref="F478:I478"/>
    <mergeCell ref="F479:I479"/>
    <mergeCell ref="F480:I480"/>
    <mergeCell ref="F481:I481"/>
    <mergeCell ref="F482:I482"/>
    <mergeCell ref="F483:I483"/>
    <mergeCell ref="L483:M483"/>
    <mergeCell ref="N483:Q483"/>
    <mergeCell ref="N474:Q474"/>
    <mergeCell ref="F484:I484"/>
    <mergeCell ref="F487:I487"/>
    <mergeCell ref="F485:I485"/>
    <mergeCell ref="F486:I486"/>
    <mergeCell ref="F488:I488"/>
    <mergeCell ref="F489:I489"/>
    <mergeCell ref="F490:I490"/>
    <mergeCell ref="F491:I491"/>
    <mergeCell ref="L491:M491"/>
    <mergeCell ref="N491:Q491"/>
    <mergeCell ref="F492:I492"/>
    <mergeCell ref="F493:I493"/>
    <mergeCell ref="F494:I494"/>
    <mergeCell ref="F495:I495"/>
    <mergeCell ref="F498:I498"/>
    <mergeCell ref="F496:I496"/>
    <mergeCell ref="F497:I497"/>
    <mergeCell ref="F501:I501"/>
    <mergeCell ref="L501:M501"/>
    <mergeCell ref="N501:Q501"/>
    <mergeCell ref="F502:I502"/>
    <mergeCell ref="F503:I503"/>
    <mergeCell ref="F504:I504"/>
    <mergeCell ref="F505:I505"/>
    <mergeCell ref="F506:I506"/>
    <mergeCell ref="F507:I507"/>
    <mergeCell ref="N499:Q499"/>
    <mergeCell ref="N500:Q500"/>
    <mergeCell ref="F508:I508"/>
    <mergeCell ref="F511:I511"/>
    <mergeCell ref="F509:I509"/>
    <mergeCell ref="F510:I510"/>
    <mergeCell ref="F512:I512"/>
    <mergeCell ref="L512:M512"/>
    <mergeCell ref="N512:Q512"/>
    <mergeCell ref="F513:I513"/>
    <mergeCell ref="F514:I514"/>
    <mergeCell ref="F515:I515"/>
    <mergeCell ref="F516:I516"/>
    <mergeCell ref="F517:I517"/>
    <mergeCell ref="F520:I520"/>
    <mergeCell ref="F518:I518"/>
    <mergeCell ref="F519:I519"/>
    <mergeCell ref="L519:M519"/>
    <mergeCell ref="N519:Q519"/>
    <mergeCell ref="F521:I521"/>
    <mergeCell ref="F522:I522"/>
    <mergeCell ref="F523:I523"/>
    <mergeCell ref="F524:I524"/>
    <mergeCell ref="F525:I525"/>
    <mergeCell ref="F526:I526"/>
    <mergeCell ref="F527:I527"/>
    <mergeCell ref="F528:I528"/>
    <mergeCell ref="F531:I531"/>
    <mergeCell ref="F529:I529"/>
    <mergeCell ref="F530:I530"/>
    <mergeCell ref="F532:I532"/>
    <mergeCell ref="F533:I533"/>
    <mergeCell ref="L533:M533"/>
    <mergeCell ref="N533:Q533"/>
    <mergeCell ref="F534:I534"/>
    <mergeCell ref="F535:I535"/>
    <mergeCell ref="F536:I536"/>
    <mergeCell ref="F537:I537"/>
    <mergeCell ref="F540:I540"/>
    <mergeCell ref="F538:I538"/>
    <mergeCell ref="F539:I539"/>
    <mergeCell ref="L540:M540"/>
    <mergeCell ref="N540:Q540"/>
    <mergeCell ref="F541:I541"/>
    <mergeCell ref="F542:I542"/>
    <mergeCell ref="F543:I543"/>
    <mergeCell ref="F544:I544"/>
    <mergeCell ref="F545:I545"/>
    <mergeCell ref="F546:I546"/>
    <mergeCell ref="F549:I549"/>
    <mergeCell ref="F547:I547"/>
    <mergeCell ref="F548:I548"/>
    <mergeCell ref="L548:M548"/>
    <mergeCell ref="N548:Q548"/>
    <mergeCell ref="F550:I550"/>
    <mergeCell ref="F551:I551"/>
    <mergeCell ref="F552:I552"/>
    <mergeCell ref="F553:I553"/>
    <mergeCell ref="F554:I554"/>
    <mergeCell ref="F555:I555"/>
    <mergeCell ref="F556:I556"/>
    <mergeCell ref="F559:I559"/>
    <mergeCell ref="F557:I557"/>
    <mergeCell ref="L559:M559"/>
    <mergeCell ref="N559:Q559"/>
    <mergeCell ref="F560:I560"/>
    <mergeCell ref="F561:I561"/>
    <mergeCell ref="F562:I562"/>
    <mergeCell ref="F563:I563"/>
    <mergeCell ref="F564:I564"/>
    <mergeCell ref="F565:I565"/>
    <mergeCell ref="F566:I566"/>
    <mergeCell ref="F567:I567"/>
    <mergeCell ref="N558:Q558"/>
    <mergeCell ref="F568:I568"/>
    <mergeCell ref="F571:I571"/>
    <mergeCell ref="F569:I569"/>
    <mergeCell ref="F570:I570"/>
    <mergeCell ref="L571:M571"/>
    <mergeCell ref="N571:Q571"/>
    <mergeCell ref="F572:I572"/>
    <mergeCell ref="F573:I573"/>
    <mergeCell ref="F574:I574"/>
    <mergeCell ref="F575:I575"/>
    <mergeCell ref="F576:I576"/>
    <mergeCell ref="F577:I577"/>
    <mergeCell ref="F580:I580"/>
    <mergeCell ref="F578:I578"/>
    <mergeCell ref="F579:I579"/>
    <mergeCell ref="L579:M579"/>
    <mergeCell ref="N579:Q579"/>
    <mergeCell ref="F581:I581"/>
    <mergeCell ref="F582:I582"/>
    <mergeCell ref="F583:I583"/>
    <mergeCell ref="F584:I584"/>
    <mergeCell ref="F585:I585"/>
    <mergeCell ref="F586:I586"/>
    <mergeCell ref="F589:I589"/>
    <mergeCell ref="F587:I587"/>
    <mergeCell ref="L587:M587"/>
    <mergeCell ref="N587:Q587"/>
    <mergeCell ref="F588:I588"/>
    <mergeCell ref="F590:I590"/>
    <mergeCell ref="F591:I591"/>
    <mergeCell ref="F592:I592"/>
    <mergeCell ref="F593:I593"/>
    <mergeCell ref="F594:I594"/>
    <mergeCell ref="L595:M595"/>
    <mergeCell ref="N595:Q595"/>
    <mergeCell ref="F595:I595"/>
    <mergeCell ref="F598:I598"/>
    <mergeCell ref="F596:I596"/>
    <mergeCell ref="F597:I597"/>
    <mergeCell ref="F599:I599"/>
    <mergeCell ref="F600:I600"/>
    <mergeCell ref="F601:I601"/>
    <mergeCell ref="F602:I602"/>
    <mergeCell ref="F603:I603"/>
    <mergeCell ref="F604:I604"/>
    <mergeCell ref="F605:I605"/>
    <mergeCell ref="L605:M605"/>
    <mergeCell ref="N605:Q605"/>
    <mergeCell ref="L613:M613"/>
    <mergeCell ref="N613:Q613"/>
    <mergeCell ref="F606:I606"/>
    <mergeCell ref="F609:I609"/>
    <mergeCell ref="F607:I607"/>
    <mergeCell ref="F608:I608"/>
    <mergeCell ref="F610:I610"/>
    <mergeCell ref="F611:I611"/>
    <mergeCell ref="F612:I612"/>
    <mergeCell ref="F613:I613"/>
    <mergeCell ref="F614:I614"/>
    <mergeCell ref="F615:I615"/>
    <mergeCell ref="F616:I616"/>
    <mergeCell ref="F617:I617"/>
    <mergeCell ref="F622:I622"/>
    <mergeCell ref="F618:I618"/>
    <mergeCell ref="F619:I619"/>
    <mergeCell ref="F620:I620"/>
    <mergeCell ref="F621:I621"/>
    <mergeCell ref="F623:I623"/>
    <mergeCell ref="L623:M623"/>
    <mergeCell ref="N623:Q623"/>
    <mergeCell ref="F624:I624"/>
    <mergeCell ref="F625:I625"/>
    <mergeCell ref="F626:I626"/>
    <mergeCell ref="F627:I627"/>
    <mergeCell ref="F628:I628"/>
    <mergeCell ref="F631:I631"/>
    <mergeCell ref="F629:I629"/>
    <mergeCell ref="F630:I630"/>
    <mergeCell ref="L631:M631"/>
    <mergeCell ref="N631:Q631"/>
    <mergeCell ref="F632:I632"/>
    <mergeCell ref="F633:I633"/>
    <mergeCell ref="F634:I634"/>
    <mergeCell ref="F635:I635"/>
    <mergeCell ref="F636:I636"/>
    <mergeCell ref="F637:I637"/>
    <mergeCell ref="F638:I638"/>
    <mergeCell ref="F639:I639"/>
    <mergeCell ref="F642:I642"/>
    <mergeCell ref="F640:I640"/>
    <mergeCell ref="F641:I641"/>
    <mergeCell ref="F643:I643"/>
    <mergeCell ref="L643:M643"/>
    <mergeCell ref="N643:Q643"/>
    <mergeCell ref="F644:I644"/>
    <mergeCell ref="F645:I645"/>
    <mergeCell ref="F646:I646"/>
    <mergeCell ref="F647:I647"/>
    <mergeCell ref="F648:I648"/>
    <mergeCell ref="F651:I651"/>
    <mergeCell ref="F649:I649"/>
    <mergeCell ref="F650:I650"/>
    <mergeCell ref="L651:M651"/>
    <mergeCell ref="N651:Q651"/>
    <mergeCell ref="F652:I652"/>
    <mergeCell ref="F653:I653"/>
    <mergeCell ref="F654:I654"/>
    <mergeCell ref="F655:I655"/>
    <mergeCell ref="F656:I656"/>
    <mergeCell ref="F657:I657"/>
    <mergeCell ref="F658:I658"/>
    <mergeCell ref="F659:I659"/>
    <mergeCell ref="F662:I662"/>
    <mergeCell ref="F660:I660"/>
    <mergeCell ref="F661:I661"/>
    <mergeCell ref="F663:I663"/>
    <mergeCell ref="L663:M663"/>
    <mergeCell ref="N663:Q663"/>
    <mergeCell ref="F664:I664"/>
    <mergeCell ref="F665:I665"/>
    <mergeCell ref="F666:I666"/>
    <mergeCell ref="F667:I667"/>
    <mergeCell ref="F668:I668"/>
    <mergeCell ref="F669:I669"/>
    <mergeCell ref="F670:I670"/>
    <mergeCell ref="F673:I673"/>
    <mergeCell ref="F671:I671"/>
    <mergeCell ref="F672:I672"/>
    <mergeCell ref="F674:I674"/>
    <mergeCell ref="F675:I675"/>
    <mergeCell ref="F676:I676"/>
    <mergeCell ref="F677:I677"/>
    <mergeCell ref="L677:M677"/>
    <mergeCell ref="N677:Q677"/>
    <mergeCell ref="F678:I678"/>
    <mergeCell ref="F679:I679"/>
    <mergeCell ref="F680:I680"/>
    <mergeCell ref="F681:I681"/>
    <mergeCell ref="F684:I684"/>
    <mergeCell ref="F682:I682"/>
    <mergeCell ref="F683:I683"/>
    <mergeCell ref="F685:I685"/>
    <mergeCell ref="F686:I686"/>
    <mergeCell ref="F688:I688"/>
    <mergeCell ref="L688:M688"/>
    <mergeCell ref="N688:Q688"/>
    <mergeCell ref="F689:I689"/>
    <mergeCell ref="F690:I690"/>
    <mergeCell ref="F691:I691"/>
    <mergeCell ref="F692:I692"/>
    <mergeCell ref="N687:Q687"/>
    <mergeCell ref="F693:I693"/>
    <mergeCell ref="F696:I696"/>
    <mergeCell ref="F694:I694"/>
    <mergeCell ref="F695:I695"/>
    <mergeCell ref="L696:M696"/>
    <mergeCell ref="N696:Q696"/>
    <mergeCell ref="F697:I697"/>
    <mergeCell ref="F698:I698"/>
    <mergeCell ref="F699:I699"/>
    <mergeCell ref="F700:I700"/>
    <mergeCell ref="F701:I701"/>
    <mergeCell ref="F702:I702"/>
    <mergeCell ref="F705:I705"/>
    <mergeCell ref="F703:I703"/>
    <mergeCell ref="F704:I704"/>
    <mergeCell ref="L704:M704"/>
    <mergeCell ref="N704:Q704"/>
    <mergeCell ref="F706:I706"/>
    <mergeCell ref="F707:I707"/>
    <mergeCell ref="F708:I708"/>
    <mergeCell ref="F709:I709"/>
    <mergeCell ref="F710:I710"/>
    <mergeCell ref="L711:M711"/>
    <mergeCell ref="N711:Q711"/>
    <mergeCell ref="F711:I711"/>
    <mergeCell ref="F714:I714"/>
    <mergeCell ref="F712:I712"/>
    <mergeCell ref="F713:I713"/>
    <mergeCell ref="F715:I715"/>
    <mergeCell ref="F716:I716"/>
    <mergeCell ref="F717:I717"/>
    <mergeCell ref="F718:I718"/>
    <mergeCell ref="L718:M718"/>
    <mergeCell ref="N718:Q718"/>
    <mergeCell ref="F719:I719"/>
    <mergeCell ref="F720:I720"/>
    <mergeCell ref="F721:I721"/>
    <mergeCell ref="F722:I722"/>
    <mergeCell ref="F725:I725"/>
    <mergeCell ref="F723:I723"/>
    <mergeCell ref="F724:I724"/>
    <mergeCell ref="L725:M725"/>
    <mergeCell ref="N725:Q725"/>
    <mergeCell ref="F726:I726"/>
    <mergeCell ref="F727:I727"/>
    <mergeCell ref="F728:I728"/>
    <mergeCell ref="F729:I729"/>
    <mergeCell ref="F730:I730"/>
    <mergeCell ref="F731:I731"/>
    <mergeCell ref="F734:I734"/>
    <mergeCell ref="F732:I732"/>
    <mergeCell ref="F733:I733"/>
    <mergeCell ref="L733:M733"/>
    <mergeCell ref="N733:Q733"/>
    <mergeCell ref="F735:I735"/>
    <mergeCell ref="F736:I736"/>
    <mergeCell ref="F737:I737"/>
    <mergeCell ref="F738:I738"/>
    <mergeCell ref="F739:I739"/>
    <mergeCell ref="F740:I740"/>
    <mergeCell ref="F743:I743"/>
    <mergeCell ref="F741:I741"/>
    <mergeCell ref="L741:M741"/>
    <mergeCell ref="N741:Q741"/>
    <mergeCell ref="F742:I742"/>
    <mergeCell ref="F744:I744"/>
    <mergeCell ref="F745:I745"/>
    <mergeCell ref="F746:I746"/>
    <mergeCell ref="F747:I747"/>
    <mergeCell ref="F748:I748"/>
    <mergeCell ref="L748:M748"/>
    <mergeCell ref="N748:Q748"/>
    <mergeCell ref="F749:I749"/>
    <mergeCell ref="F752:I752"/>
    <mergeCell ref="F750:I750"/>
    <mergeCell ref="F751:I751"/>
    <mergeCell ref="F753:I753"/>
    <mergeCell ref="F754:I754"/>
    <mergeCell ref="F755:I755"/>
    <mergeCell ref="F756:I756"/>
    <mergeCell ref="F757:I757"/>
    <mergeCell ref="F758:I758"/>
    <mergeCell ref="F759:I759"/>
    <mergeCell ref="F760:I760"/>
    <mergeCell ref="F761:I761"/>
    <mergeCell ref="F762:I762"/>
    <mergeCell ref="F763:I763"/>
    <mergeCell ref="F764:I764"/>
    <mergeCell ref="F765:I765"/>
    <mergeCell ref="F766:I766"/>
    <mergeCell ref="F767:I767"/>
    <mergeCell ref="F768:I768"/>
    <mergeCell ref="N769:Q769"/>
    <mergeCell ref="L777:M777"/>
    <mergeCell ref="F774:I774"/>
    <mergeCell ref="F773:I773"/>
    <mergeCell ref="L773:M773"/>
    <mergeCell ref="L774:M774"/>
    <mergeCell ref="N777:Q777"/>
    <mergeCell ref="N775:Q775"/>
    <mergeCell ref="N776:Q776"/>
    <mergeCell ref="F777:I777"/>
    <mergeCell ref="F778:I778"/>
    <mergeCell ref="F779:I779"/>
    <mergeCell ref="F780:I780"/>
    <mergeCell ref="F781:I781"/>
    <mergeCell ref="F782:I782"/>
    <mergeCell ref="F783:I783"/>
    <mergeCell ref="F784:I784"/>
    <mergeCell ref="F785:I785"/>
    <mergeCell ref="F786:I786"/>
    <mergeCell ref="L785:M785"/>
    <mergeCell ref="N785:Q785"/>
    <mergeCell ref="F787:I787"/>
    <mergeCell ref="F788:I788"/>
    <mergeCell ref="F791:I791"/>
    <mergeCell ref="F789:I789"/>
    <mergeCell ref="F790:I790"/>
    <mergeCell ref="F792:I792"/>
    <mergeCell ref="F793:I793"/>
    <mergeCell ref="L793:M793"/>
    <mergeCell ref="N793:Q793"/>
    <mergeCell ref="F794:I794"/>
    <mergeCell ref="F797:I797"/>
    <mergeCell ref="F795:I795"/>
    <mergeCell ref="F796:I796"/>
    <mergeCell ref="F798:I798"/>
    <mergeCell ref="F799:I799"/>
    <mergeCell ref="F800:I800"/>
    <mergeCell ref="F802:I802"/>
    <mergeCell ref="L802:M802"/>
    <mergeCell ref="N802:Q802"/>
    <mergeCell ref="F803:I803"/>
    <mergeCell ref="F804:I804"/>
    <mergeCell ref="F805:I805"/>
    <mergeCell ref="N801:Q801"/>
    <mergeCell ref="F806:I806"/>
    <mergeCell ref="F809:I809"/>
    <mergeCell ref="F807:I807"/>
    <mergeCell ref="F808:I808"/>
    <mergeCell ref="F811:I811"/>
    <mergeCell ref="L811:M811"/>
    <mergeCell ref="N811:Q811"/>
    <mergeCell ref="N810:Q810"/>
    <mergeCell ref="N812:Q812"/>
    <mergeCell ref="F814:I814"/>
    <mergeCell ref="F815:I815"/>
    <mergeCell ref="L814:M814"/>
    <mergeCell ref="N814:Q814"/>
    <mergeCell ref="F816:I816"/>
    <mergeCell ref="F817:I817"/>
    <mergeCell ref="N813:Q813"/>
    <mergeCell ref="F818:I818"/>
    <mergeCell ref="F821:I821"/>
    <mergeCell ref="F819:I819"/>
    <mergeCell ref="F820:I820"/>
    <mergeCell ref="F822:I822"/>
    <mergeCell ref="L822:M822"/>
    <mergeCell ref="N822:Q822"/>
    <mergeCell ref="F823:I823"/>
    <mergeCell ref="F826:I826"/>
    <mergeCell ref="F824:I824"/>
    <mergeCell ref="F825:I825"/>
    <mergeCell ref="F827:I827"/>
    <mergeCell ref="F828:I828"/>
    <mergeCell ref="F829:I829"/>
    <mergeCell ref="F830:I830"/>
    <mergeCell ref="L830:M830"/>
    <mergeCell ref="N830:Q830"/>
    <mergeCell ref="F831:I831"/>
    <mergeCell ref="F832:I832"/>
    <mergeCell ref="F833:I833"/>
    <mergeCell ref="F834:I834"/>
    <mergeCell ref="F837:I837"/>
    <mergeCell ref="F835:I835"/>
    <mergeCell ref="F836:I836"/>
    <mergeCell ref="F838:I838"/>
    <mergeCell ref="L838:M838"/>
    <mergeCell ref="N838:Q838"/>
    <mergeCell ref="F839:I839"/>
    <mergeCell ref="F842:I842"/>
    <mergeCell ref="F840:I840"/>
    <mergeCell ref="F841:I841"/>
    <mergeCell ref="F843:I843"/>
    <mergeCell ref="F844:I844"/>
    <mergeCell ref="F845:I845"/>
    <mergeCell ref="F846:I846"/>
    <mergeCell ref="L846:M846"/>
    <mergeCell ref="N846:Q846"/>
    <mergeCell ref="F847:I847"/>
    <mergeCell ref="F848:I848"/>
    <mergeCell ref="F849:I849"/>
    <mergeCell ref="F850:I850"/>
    <mergeCell ref="F853:I853"/>
    <mergeCell ref="F851:I851"/>
    <mergeCell ref="F852:I852"/>
    <mergeCell ref="F854:I854"/>
    <mergeCell ref="L854:M854"/>
    <mergeCell ref="N854:Q854"/>
    <mergeCell ref="L856:M856"/>
    <mergeCell ref="N856:Q856"/>
    <mergeCell ref="N855:Q855"/>
    <mergeCell ref="N770:Q770"/>
    <mergeCell ref="F771:I771"/>
    <mergeCell ref="L771:M771"/>
    <mergeCell ref="N771:Q771"/>
    <mergeCell ref="F772:I772"/>
    <mergeCell ref="L772:M772"/>
    <mergeCell ref="N772:Q772"/>
    <mergeCell ref="N773:Q773"/>
    <mergeCell ref="N774:Q774"/>
    <mergeCell ref="F856:I856"/>
    <mergeCell ref="F857:I857"/>
    <mergeCell ref="F858:I858"/>
    <mergeCell ref="F859:I859"/>
    <mergeCell ref="F860:I860"/>
    <mergeCell ref="F861:I861"/>
    <mergeCell ref="F862:I862"/>
    <mergeCell ref="F863:I863"/>
    <mergeCell ref="F864:I864"/>
    <mergeCell ref="L864:M864"/>
    <mergeCell ref="N864:Q864"/>
    <mergeCell ref="F865:I865"/>
    <mergeCell ref="F866:I866"/>
    <mergeCell ref="F867:I867"/>
    <mergeCell ref="F870:I870"/>
    <mergeCell ref="F868:I868"/>
    <mergeCell ref="F869:I869"/>
    <mergeCell ref="F871:I871"/>
    <mergeCell ref="F872:I872"/>
    <mergeCell ref="L872:M872"/>
    <mergeCell ref="N872:Q872"/>
    <mergeCell ref="F873:I873"/>
    <mergeCell ref="F875:I875"/>
    <mergeCell ref="F874:I874"/>
    <mergeCell ref="F876:I876"/>
    <mergeCell ref="F877:I877"/>
    <mergeCell ref="F878:I878"/>
    <mergeCell ref="F879:I879"/>
    <mergeCell ref="F880:I880"/>
    <mergeCell ref="L880:M880"/>
    <mergeCell ref="N880:Q880"/>
    <mergeCell ref="F881:I881"/>
    <mergeCell ref="F882:I882"/>
    <mergeCell ref="F883:I883"/>
    <mergeCell ref="F884:I884"/>
    <mergeCell ref="F887:I887"/>
    <mergeCell ref="F885:I885"/>
    <mergeCell ref="F886:I886"/>
    <mergeCell ref="F888:I888"/>
    <mergeCell ref="L888:M888"/>
    <mergeCell ref="N888:Q888"/>
    <mergeCell ref="F889:I889"/>
    <mergeCell ref="F892:I892"/>
    <mergeCell ref="F890:I890"/>
    <mergeCell ref="F891:I891"/>
    <mergeCell ref="F893:I893"/>
    <mergeCell ref="F894:I894"/>
    <mergeCell ref="F895:I895"/>
    <mergeCell ref="F896:I896"/>
    <mergeCell ref="L896:M896"/>
    <mergeCell ref="N896:Q896"/>
    <mergeCell ref="F897:I897"/>
    <mergeCell ref="F898:I898"/>
    <mergeCell ref="F899:I899"/>
    <mergeCell ref="F900:I900"/>
    <mergeCell ref="F903:I903"/>
    <mergeCell ref="F901:I901"/>
    <mergeCell ref="F902:I902"/>
    <mergeCell ref="F904:I904"/>
    <mergeCell ref="L904:M904"/>
    <mergeCell ref="N904:Q904"/>
    <mergeCell ref="F905:I905"/>
    <mergeCell ref="F908:I908"/>
    <mergeCell ref="F906:I906"/>
    <mergeCell ref="F907:I907"/>
    <mergeCell ref="F909:I909"/>
    <mergeCell ref="F910:I910"/>
    <mergeCell ref="F911:I911"/>
    <mergeCell ref="F912:I912"/>
    <mergeCell ref="L912:M912"/>
    <mergeCell ref="N912:Q912"/>
    <mergeCell ref="F913:I913"/>
    <mergeCell ref="F914:I914"/>
    <mergeCell ref="F915:I915"/>
    <mergeCell ref="F916:I916"/>
    <mergeCell ref="F919:I919"/>
    <mergeCell ref="F917:I917"/>
    <mergeCell ref="F918:I918"/>
    <mergeCell ref="F920:I920"/>
    <mergeCell ref="L920:M920"/>
    <mergeCell ref="N920:Q920"/>
    <mergeCell ref="F921:I921"/>
    <mergeCell ref="F924:I924"/>
    <mergeCell ref="F922:I922"/>
    <mergeCell ref="F923:I923"/>
    <mergeCell ref="F925:I925"/>
    <mergeCell ref="F926:I926"/>
    <mergeCell ref="F927:I927"/>
    <mergeCell ref="F928:I928"/>
    <mergeCell ref="F929:I929"/>
    <mergeCell ref="F930:I930"/>
    <mergeCell ref="L930:M930"/>
    <mergeCell ref="N930:Q930"/>
    <mergeCell ref="F931:I931"/>
    <mergeCell ref="F932:I932"/>
    <mergeCell ref="F935:I935"/>
    <mergeCell ref="F933:I933"/>
    <mergeCell ref="F934:I934"/>
    <mergeCell ref="F936:I936"/>
    <mergeCell ref="F937:I937"/>
    <mergeCell ref="F938:I938"/>
    <mergeCell ref="L938:M938"/>
    <mergeCell ref="N938:Q938"/>
    <mergeCell ref="N939:Q939"/>
    <mergeCell ref="F940:I940"/>
    <mergeCell ref="F944:I944"/>
    <mergeCell ref="L940:M940"/>
    <mergeCell ref="N940:Q940"/>
    <mergeCell ref="F942:I942"/>
    <mergeCell ref="L942:M942"/>
    <mergeCell ref="N942:Q942"/>
    <mergeCell ref="F943:I943"/>
    <mergeCell ref="F945:I945"/>
    <mergeCell ref="F946:I946"/>
    <mergeCell ref="F947:I947"/>
    <mergeCell ref="N941:Q941"/>
    <mergeCell ref="F948:I948"/>
    <mergeCell ref="F951:I951"/>
    <mergeCell ref="F949:I949"/>
    <mergeCell ref="F950:I950"/>
    <mergeCell ref="L950:M950"/>
    <mergeCell ref="N950:Q950"/>
    <mergeCell ref="F952:I952"/>
    <mergeCell ref="F953:I953"/>
    <mergeCell ref="F954:I954"/>
    <mergeCell ref="F955:I955"/>
    <mergeCell ref="F956:I956"/>
    <mergeCell ref="F957:I957"/>
    <mergeCell ref="F960:I960"/>
    <mergeCell ref="F958:I958"/>
    <mergeCell ref="L958:M958"/>
    <mergeCell ref="N958:Q958"/>
    <mergeCell ref="F959:I959"/>
    <mergeCell ref="F961:I961"/>
    <mergeCell ref="F962:I962"/>
    <mergeCell ref="F963:I963"/>
    <mergeCell ref="F964:I964"/>
    <mergeCell ref="F965:I965"/>
    <mergeCell ref="L966:M966"/>
    <mergeCell ref="N966:Q966"/>
    <mergeCell ref="F966:I966"/>
    <mergeCell ref="F969:I969"/>
    <mergeCell ref="F967:I967"/>
    <mergeCell ref="F968:I968"/>
    <mergeCell ref="F970:I970"/>
    <mergeCell ref="F971:I971"/>
    <mergeCell ref="F972:I972"/>
    <mergeCell ref="F973:I973"/>
    <mergeCell ref="F974:I974"/>
    <mergeCell ref="L974:M974"/>
    <mergeCell ref="N974:Q974"/>
    <mergeCell ref="F975:I975"/>
    <mergeCell ref="F976:I976"/>
    <mergeCell ref="F977:I977"/>
    <mergeCell ref="F980:I980"/>
    <mergeCell ref="F978:I978"/>
    <mergeCell ref="F979:I979"/>
    <mergeCell ref="F981:I981"/>
    <mergeCell ref="F982:I982"/>
    <mergeCell ref="L982:M982"/>
    <mergeCell ref="N982:Q982"/>
    <mergeCell ref="F983:I983"/>
    <mergeCell ref="F984:I984"/>
    <mergeCell ref="F985:I985"/>
    <mergeCell ref="F986:I986"/>
    <mergeCell ref="F987:I987"/>
    <mergeCell ref="F988:I988"/>
    <mergeCell ref="F991:I991"/>
    <mergeCell ref="F989:I989"/>
    <mergeCell ref="F990:I990"/>
    <mergeCell ref="F992:I992"/>
    <mergeCell ref="F993:I993"/>
    <mergeCell ref="L993:M993"/>
    <mergeCell ref="N993:Q993"/>
    <mergeCell ref="L995:M995"/>
    <mergeCell ref="N995:Q995"/>
    <mergeCell ref="N994:Q994"/>
    <mergeCell ref="F995:I995"/>
    <mergeCell ref="F1001:I1001"/>
    <mergeCell ref="F996:I996"/>
    <mergeCell ref="F997:I997"/>
    <mergeCell ref="F998:I998"/>
    <mergeCell ref="F999:I999"/>
    <mergeCell ref="F1000:I1000"/>
    <mergeCell ref="F1002:I1002"/>
    <mergeCell ref="F1003:I1003"/>
    <mergeCell ref="L1003:M1003"/>
    <mergeCell ref="N1003:Q1003"/>
    <mergeCell ref="N1004:Q1004"/>
    <mergeCell ref="F1005:I1005"/>
    <mergeCell ref="F1008:I1008"/>
    <mergeCell ref="L1005:M1005"/>
    <mergeCell ref="N1005:Q1005"/>
    <mergeCell ref="F1006:I1006"/>
    <mergeCell ref="F1007:I1007"/>
    <mergeCell ref="F1009:I1009"/>
    <mergeCell ref="F1010:I1010"/>
    <mergeCell ref="F1011:I1011"/>
    <mergeCell ref="F1012:I1012"/>
    <mergeCell ref="L1013:M1013"/>
    <mergeCell ref="N1013:Q1013"/>
    <mergeCell ref="L1014:M1014"/>
    <mergeCell ref="N1014:Q1014"/>
    <mergeCell ref="F1013:I1013"/>
    <mergeCell ref="F1016:I1016"/>
    <mergeCell ref="F1014:I1014"/>
    <mergeCell ref="L1016:M1016"/>
    <mergeCell ref="N1016:Q1016"/>
    <mergeCell ref="F1017:I1017"/>
    <mergeCell ref="F1018:I1018"/>
    <mergeCell ref="F1019:I1019"/>
    <mergeCell ref="F1020:I1020"/>
    <mergeCell ref="F1021:I1021"/>
    <mergeCell ref="F1022:I1022"/>
    <mergeCell ref="N1015:Q1015"/>
    <mergeCell ref="F1023:I1023"/>
    <mergeCell ref="F1026:I1026"/>
    <mergeCell ref="F1024:I1024"/>
    <mergeCell ref="L1024:M1024"/>
    <mergeCell ref="N1024:Q1024"/>
    <mergeCell ref="F1025:I1025"/>
    <mergeCell ref="F1027:I1027"/>
    <mergeCell ref="F1028:I1028"/>
    <mergeCell ref="F1029:I1029"/>
    <mergeCell ref="F1030:I1030"/>
    <mergeCell ref="F1031:I1031"/>
    <mergeCell ref="F1034:I1034"/>
    <mergeCell ref="F1032:I1032"/>
    <mergeCell ref="L1032:M1032"/>
    <mergeCell ref="N1032:Q1032"/>
    <mergeCell ref="L1034:M1034"/>
    <mergeCell ref="N1034:Q1034"/>
    <mergeCell ref="N1033:Q1033"/>
    <mergeCell ref="F1036:I1036"/>
    <mergeCell ref="L1036:M1036"/>
    <mergeCell ref="N1036:Q1036"/>
    <mergeCell ref="F1037:I1037"/>
    <mergeCell ref="L1037:M1037"/>
    <mergeCell ref="N1037:Q1037"/>
    <mergeCell ref="N1035:Q1035"/>
    <mergeCell ref="F1038:I1038"/>
    <mergeCell ref="F1041:I1041"/>
    <mergeCell ref="F1039:I1039"/>
    <mergeCell ref="F1040:I1040"/>
    <mergeCell ref="F1042:I1042"/>
    <mergeCell ref="F1043:I1043"/>
    <mergeCell ref="F1044:I1044"/>
    <mergeCell ref="F1045:I1045"/>
    <mergeCell ref="F1046:I1046"/>
    <mergeCell ref="L1046:M1046"/>
    <mergeCell ref="N1046:Q1046"/>
    <mergeCell ref="L1047:M1047"/>
    <mergeCell ref="N1047:Q1047"/>
    <mergeCell ref="F1047:I1047"/>
    <mergeCell ref="F1050:I1050"/>
    <mergeCell ref="F1048:I1048"/>
    <mergeCell ref="F1049:I1049"/>
    <mergeCell ref="F1051:I1051"/>
    <mergeCell ref="F1052:I1052"/>
    <mergeCell ref="F1053:I1053"/>
  </mergeCells>
  <hyperlinks>
    <hyperlink ref="F1:G1" location="C2" display="1) Krycí list rozpočtu"/>
    <hyperlink ref="H1:K1" location="C86" display="2) Rekapitulace rozpočtu"/>
    <hyperlink ref="L1" location="C154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5"/>
      <c r="B1" s="15"/>
      <c r="C1" s="15"/>
      <c r="D1" s="16" t="s">
        <v>1</v>
      </c>
      <c r="E1" s="15"/>
      <c r="F1" s="17" t="s">
        <v>117</v>
      </c>
      <c r="G1" s="17"/>
      <c r="H1" s="156" t="s">
        <v>118</v>
      </c>
      <c r="I1" s="156"/>
      <c r="J1" s="156"/>
      <c r="K1" s="156"/>
      <c r="L1" s="17" t="s">
        <v>119</v>
      </c>
      <c r="M1" s="15"/>
      <c r="N1" s="15"/>
      <c r="O1" s="16" t="s">
        <v>120</v>
      </c>
      <c r="P1" s="15"/>
      <c r="Q1" s="15"/>
      <c r="R1" s="15"/>
      <c r="S1" s="17" t="s">
        <v>121</v>
      </c>
      <c r="T1" s="17"/>
      <c r="U1" s="155"/>
      <c r="V1" s="15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89</v>
      </c>
      <c r="AZ2" s="157" t="s">
        <v>1012</v>
      </c>
      <c r="BA2" s="157" t="s">
        <v>1013</v>
      </c>
      <c r="BB2" s="157" t="s">
        <v>22</v>
      </c>
      <c r="BC2" s="157" t="s">
        <v>1014</v>
      </c>
      <c r="BD2" s="157" t="s">
        <v>126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126</v>
      </c>
      <c r="AZ3" s="157" t="s">
        <v>1015</v>
      </c>
      <c r="BA3" s="157" t="s">
        <v>1016</v>
      </c>
      <c r="BB3" s="157" t="s">
        <v>22</v>
      </c>
      <c r="BC3" s="157" t="s">
        <v>1017</v>
      </c>
      <c r="BD3" s="157" t="s">
        <v>126</v>
      </c>
    </row>
    <row r="4" ht="36.96" customHeight="1">
      <c r="B4" s="28"/>
      <c r="C4" s="29" t="s">
        <v>130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  <c r="AZ4" s="157" t="s">
        <v>1018</v>
      </c>
      <c r="BA4" s="157" t="s">
        <v>1019</v>
      </c>
      <c r="BB4" s="157" t="s">
        <v>22</v>
      </c>
      <c r="BC4" s="157" t="s">
        <v>1020</v>
      </c>
      <c r="BD4" s="157" t="s">
        <v>126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  <c r="AZ5" s="157" t="s">
        <v>1021</v>
      </c>
      <c r="BA5" s="157" t="s">
        <v>1022</v>
      </c>
      <c r="BB5" s="157" t="s">
        <v>22</v>
      </c>
      <c r="BC5" s="157" t="s">
        <v>1023</v>
      </c>
      <c r="BD5" s="157" t="s">
        <v>126</v>
      </c>
    </row>
    <row r="6" ht="25.44" customHeight="1">
      <c r="B6" s="28"/>
      <c r="C6" s="33"/>
      <c r="D6" s="40" t="s">
        <v>19</v>
      </c>
      <c r="E6" s="33"/>
      <c r="F6" s="158" t="str">
        <f>'Rekapitulace stavby'!K6</f>
        <v>Napojení nového vodního zdroje - vrtu, Vysoké nad Jizerou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  <c r="AZ6" s="157" t="s">
        <v>1024</v>
      </c>
      <c r="BA6" s="157" t="s">
        <v>1025</v>
      </c>
      <c r="BB6" s="157" t="s">
        <v>22</v>
      </c>
      <c r="BC6" s="157" t="s">
        <v>665</v>
      </c>
      <c r="BD6" s="157" t="s">
        <v>126</v>
      </c>
    </row>
    <row r="7" s="1" customFormat="1" ht="32.88" customHeight="1">
      <c r="B7" s="48"/>
      <c r="C7" s="49"/>
      <c r="D7" s="37" t="s">
        <v>138</v>
      </c>
      <c r="E7" s="49"/>
      <c r="F7" s="38" t="s">
        <v>1026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  <c r="AZ7" s="157" t="s">
        <v>1027</v>
      </c>
      <c r="BA7" s="157" t="s">
        <v>1028</v>
      </c>
      <c r="BB7" s="157" t="s">
        <v>22</v>
      </c>
      <c r="BC7" s="157" t="s">
        <v>1029</v>
      </c>
      <c r="BD7" s="157" t="s">
        <v>126</v>
      </c>
    </row>
    <row r="8" s="1" customFormat="1" ht="14.4" customHeight="1">
      <c r="B8" s="48"/>
      <c r="C8" s="49"/>
      <c r="D8" s="40" t="s">
        <v>21</v>
      </c>
      <c r="E8" s="49"/>
      <c r="F8" s="35" t="s">
        <v>22</v>
      </c>
      <c r="G8" s="49"/>
      <c r="H8" s="49"/>
      <c r="I8" s="49"/>
      <c r="J8" s="49"/>
      <c r="K8" s="49"/>
      <c r="L8" s="49"/>
      <c r="M8" s="40" t="s">
        <v>23</v>
      </c>
      <c r="N8" s="49"/>
      <c r="O8" s="35" t="s">
        <v>22</v>
      </c>
      <c r="P8" s="49"/>
      <c r="Q8" s="49"/>
      <c r="R8" s="50"/>
    </row>
    <row r="9" s="1" customFormat="1" ht="14.4" customHeight="1">
      <c r="B9" s="48"/>
      <c r="C9" s="49"/>
      <c r="D9" s="40" t="s">
        <v>24</v>
      </c>
      <c r="E9" s="49"/>
      <c r="F9" s="35" t="s">
        <v>25</v>
      </c>
      <c r="G9" s="49"/>
      <c r="H9" s="49"/>
      <c r="I9" s="49"/>
      <c r="J9" s="49"/>
      <c r="K9" s="49"/>
      <c r="L9" s="49"/>
      <c r="M9" s="40" t="s">
        <v>26</v>
      </c>
      <c r="N9" s="49"/>
      <c r="O9" s="159" t="str">
        <f>'Rekapitulace stavby'!AN8</f>
        <v>7. 8. 2018</v>
      </c>
      <c r="P9" s="92"/>
      <c r="Q9" s="49"/>
      <c r="R9" s="50"/>
    </row>
    <row r="10" s="1" customFormat="1" ht="10.8" customHeight="1"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0"/>
    </row>
    <row r="11" s="1" customFormat="1" ht="14.4" customHeight="1">
      <c r="B11" s="48"/>
      <c r="C11" s="49"/>
      <c r="D11" s="40" t="s">
        <v>28</v>
      </c>
      <c r="E11" s="49"/>
      <c r="F11" s="49"/>
      <c r="G11" s="49"/>
      <c r="H11" s="49"/>
      <c r="I11" s="49"/>
      <c r="J11" s="49"/>
      <c r="K11" s="49"/>
      <c r="L11" s="49"/>
      <c r="M11" s="40" t="s">
        <v>29</v>
      </c>
      <c r="N11" s="49"/>
      <c r="O11" s="35" t="str">
        <f>IF('Rekapitulace stavby'!AN10="","",'Rekapitulace stavby'!AN10)</f>
        <v/>
      </c>
      <c r="P11" s="35"/>
      <c r="Q11" s="49"/>
      <c r="R11" s="50"/>
    </row>
    <row r="12" s="1" customFormat="1" ht="18" customHeight="1">
      <c r="B12" s="48"/>
      <c r="C12" s="49"/>
      <c r="D12" s="49"/>
      <c r="E12" s="35" t="str">
        <f>IF('Rekapitulace stavby'!E11="","",'Rekapitulace stavby'!E11)</f>
        <v xml:space="preserve"> </v>
      </c>
      <c r="F12" s="49"/>
      <c r="G12" s="49"/>
      <c r="H12" s="49"/>
      <c r="I12" s="49"/>
      <c r="J12" s="49"/>
      <c r="K12" s="49"/>
      <c r="L12" s="49"/>
      <c r="M12" s="40" t="s">
        <v>31</v>
      </c>
      <c r="N12" s="49"/>
      <c r="O12" s="35" t="str">
        <f>IF('Rekapitulace stavby'!AN11="","",'Rekapitulace stavby'!AN11)</f>
        <v/>
      </c>
      <c r="P12" s="35"/>
      <c r="Q12" s="49"/>
      <c r="R12" s="50"/>
    </row>
    <row r="13" s="1" customFormat="1" ht="6.96" customHeight="1"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="1" customFormat="1" ht="14.4" customHeight="1">
      <c r="B14" s="48"/>
      <c r="C14" s="49"/>
      <c r="D14" s="40" t="s">
        <v>32</v>
      </c>
      <c r="E14" s="49"/>
      <c r="F14" s="49"/>
      <c r="G14" s="49"/>
      <c r="H14" s="49"/>
      <c r="I14" s="49"/>
      <c r="J14" s="49"/>
      <c r="K14" s="49"/>
      <c r="L14" s="49"/>
      <c r="M14" s="40" t="s">
        <v>29</v>
      </c>
      <c r="N14" s="49"/>
      <c r="O14" s="41" t="str">
        <f>IF('Rekapitulace stavby'!AN13="","",'Rekapitulace stavby'!AN13)</f>
        <v>Vyplň údaj</v>
      </c>
      <c r="P14" s="35"/>
      <c r="Q14" s="49"/>
      <c r="R14" s="50"/>
    </row>
    <row r="15" s="1" customFormat="1" ht="18" customHeight="1">
      <c r="B15" s="48"/>
      <c r="C15" s="49"/>
      <c r="D15" s="49"/>
      <c r="E15" s="41" t="str">
        <f>IF('Rekapitulace stavby'!E14="","",'Rekapitulace stavby'!E14)</f>
        <v>Vyplň údaj</v>
      </c>
      <c r="F15" s="160"/>
      <c r="G15" s="160"/>
      <c r="H15" s="160"/>
      <c r="I15" s="160"/>
      <c r="J15" s="160"/>
      <c r="K15" s="160"/>
      <c r="L15" s="160"/>
      <c r="M15" s="40" t="s">
        <v>31</v>
      </c>
      <c r="N15" s="49"/>
      <c r="O15" s="41" t="str">
        <f>IF('Rekapitulace stavby'!AN14="","",'Rekapitulace stavby'!AN14)</f>
        <v>Vyplň údaj</v>
      </c>
      <c r="P15" s="35"/>
      <c r="Q15" s="49"/>
      <c r="R15" s="50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</row>
    <row r="17" s="1" customFormat="1" ht="14.4" customHeight="1">
      <c r="B17" s="48"/>
      <c r="C17" s="49"/>
      <c r="D17" s="40" t="s">
        <v>34</v>
      </c>
      <c r="E17" s="49"/>
      <c r="F17" s="49"/>
      <c r="G17" s="49"/>
      <c r="H17" s="49"/>
      <c r="I17" s="49"/>
      <c r="J17" s="49"/>
      <c r="K17" s="49"/>
      <c r="L17" s="49"/>
      <c r="M17" s="40" t="s">
        <v>29</v>
      </c>
      <c r="N17" s="49"/>
      <c r="O17" s="35" t="str">
        <f>IF('Rekapitulace stavby'!AN16="","",'Rekapitulace stavby'!AN16)</f>
        <v/>
      </c>
      <c r="P17" s="35"/>
      <c r="Q17" s="49"/>
      <c r="R17" s="50"/>
    </row>
    <row r="18" s="1" customFormat="1" ht="18" customHeight="1">
      <c r="B18" s="48"/>
      <c r="C18" s="49"/>
      <c r="D18" s="49"/>
      <c r="E18" s="35" t="str">
        <f>IF('Rekapitulace stavby'!E17="","",'Rekapitulace stavby'!E17)</f>
        <v xml:space="preserve"> </v>
      </c>
      <c r="F18" s="49"/>
      <c r="G18" s="49"/>
      <c r="H18" s="49"/>
      <c r="I18" s="49"/>
      <c r="J18" s="49"/>
      <c r="K18" s="49"/>
      <c r="L18" s="49"/>
      <c r="M18" s="40" t="s">
        <v>31</v>
      </c>
      <c r="N18" s="49"/>
      <c r="O18" s="35" t="str">
        <f>IF('Rekapitulace stavby'!AN17="","",'Rekapitulace stavby'!AN17)</f>
        <v/>
      </c>
      <c r="P18" s="35"/>
      <c r="Q18" s="49"/>
      <c r="R18" s="50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0"/>
    </row>
    <row r="20" s="1" customFormat="1" ht="14.4" customHeight="1">
      <c r="B20" s="48"/>
      <c r="C20" s="49"/>
      <c r="D20" s="40" t="s">
        <v>36</v>
      </c>
      <c r="E20" s="49"/>
      <c r="F20" s="49"/>
      <c r="G20" s="49"/>
      <c r="H20" s="49"/>
      <c r="I20" s="49"/>
      <c r="J20" s="49"/>
      <c r="K20" s="49"/>
      <c r="L20" s="49"/>
      <c r="M20" s="40" t="s">
        <v>29</v>
      </c>
      <c r="N20" s="49"/>
      <c r="O20" s="35" t="str">
        <f>IF('Rekapitulace stavby'!AN19="","",'Rekapitulace stavby'!AN19)</f>
        <v/>
      </c>
      <c r="P20" s="35"/>
      <c r="Q20" s="49"/>
      <c r="R20" s="50"/>
    </row>
    <row r="21" s="1" customFormat="1" ht="18" customHeight="1">
      <c r="B21" s="48"/>
      <c r="C21" s="49"/>
      <c r="D21" s="49"/>
      <c r="E21" s="35" t="str">
        <f>IF('Rekapitulace stavby'!E20="","",'Rekapitulace stavby'!E20)</f>
        <v xml:space="preserve"> </v>
      </c>
      <c r="F21" s="49"/>
      <c r="G21" s="49"/>
      <c r="H21" s="49"/>
      <c r="I21" s="49"/>
      <c r="J21" s="49"/>
      <c r="K21" s="49"/>
      <c r="L21" s="49"/>
      <c r="M21" s="40" t="s">
        <v>31</v>
      </c>
      <c r="N21" s="49"/>
      <c r="O21" s="35" t="str">
        <f>IF('Rekapitulace stavby'!AN20="","",'Rekapitulace stavby'!AN20)</f>
        <v/>
      </c>
      <c r="P21" s="35"/>
      <c r="Q21" s="49"/>
      <c r="R21" s="50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0"/>
    </row>
    <row r="23" s="1" customFormat="1" ht="14.4" customHeight="1">
      <c r="B23" s="48"/>
      <c r="C23" s="49"/>
      <c r="D23" s="40" t="s">
        <v>37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6.5" customHeight="1">
      <c r="B24" s="48"/>
      <c r="C24" s="49"/>
      <c r="D24" s="49"/>
      <c r="E24" s="44" t="s">
        <v>22</v>
      </c>
      <c r="F24" s="44"/>
      <c r="G24" s="44"/>
      <c r="H24" s="44"/>
      <c r="I24" s="44"/>
      <c r="J24" s="44"/>
      <c r="K24" s="44"/>
      <c r="L24" s="44"/>
      <c r="M24" s="49"/>
      <c r="N24" s="49"/>
      <c r="O24" s="49"/>
      <c r="P24" s="49"/>
      <c r="Q24" s="49"/>
      <c r="R24" s="50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49"/>
      <c r="R26" s="50"/>
    </row>
    <row r="27" s="1" customFormat="1" ht="14.4" customHeight="1">
      <c r="B27" s="48"/>
      <c r="C27" s="49"/>
      <c r="D27" s="161" t="s">
        <v>178</v>
      </c>
      <c r="E27" s="49"/>
      <c r="F27" s="49"/>
      <c r="G27" s="49"/>
      <c r="H27" s="49"/>
      <c r="I27" s="49"/>
      <c r="J27" s="49"/>
      <c r="K27" s="49"/>
      <c r="L27" s="49"/>
      <c r="M27" s="47">
        <f>N88</f>
        <v>0</v>
      </c>
      <c r="N27" s="47"/>
      <c r="O27" s="47"/>
      <c r="P27" s="47"/>
      <c r="Q27" s="49"/>
      <c r="R27" s="50"/>
    </row>
    <row r="28" s="1" customFormat="1" ht="14.4" customHeight="1">
      <c r="B28" s="48"/>
      <c r="C28" s="49"/>
      <c r="D28" s="46" t="s">
        <v>111</v>
      </c>
      <c r="E28" s="49"/>
      <c r="F28" s="49"/>
      <c r="G28" s="49"/>
      <c r="H28" s="49"/>
      <c r="I28" s="49"/>
      <c r="J28" s="49"/>
      <c r="K28" s="49"/>
      <c r="L28" s="49"/>
      <c r="M28" s="47">
        <f>N96</f>
        <v>0</v>
      </c>
      <c r="N28" s="47"/>
      <c r="O28" s="47"/>
      <c r="P28" s="47"/>
      <c r="Q28" s="49"/>
      <c r="R28" s="50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50"/>
    </row>
    <row r="30" s="1" customFormat="1" ht="25.44" customHeight="1">
      <c r="B30" s="48"/>
      <c r="C30" s="49"/>
      <c r="D30" s="162" t="s">
        <v>40</v>
      </c>
      <c r="E30" s="49"/>
      <c r="F30" s="49"/>
      <c r="G30" s="49"/>
      <c r="H30" s="49"/>
      <c r="I30" s="49"/>
      <c r="J30" s="49"/>
      <c r="K30" s="49"/>
      <c r="L30" s="49"/>
      <c r="M30" s="163">
        <f>ROUND(M27+M28,2)</f>
        <v>0</v>
      </c>
      <c r="N30" s="49"/>
      <c r="O30" s="49"/>
      <c r="P30" s="49"/>
      <c r="Q30" s="49"/>
      <c r="R30" s="50"/>
    </row>
    <row r="31" s="1" customFormat="1" ht="6.96" customHeight="1">
      <c r="B31" s="48"/>
      <c r="C31" s="4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49"/>
      <c r="R31" s="50"/>
    </row>
    <row r="32" s="1" customFormat="1" ht="14.4" customHeight="1">
      <c r="B32" s="48"/>
      <c r="C32" s="49"/>
      <c r="D32" s="56" t="s">
        <v>41</v>
      </c>
      <c r="E32" s="56" t="s">
        <v>42</v>
      </c>
      <c r="F32" s="57">
        <v>0.20999999999999999</v>
      </c>
      <c r="G32" s="164" t="s">
        <v>43</v>
      </c>
      <c r="H32" s="165">
        <f>(SUM(BE96:BE103)+SUM(BE121:BE225))</f>
        <v>0</v>
      </c>
      <c r="I32" s="49"/>
      <c r="J32" s="49"/>
      <c r="K32" s="49"/>
      <c r="L32" s="49"/>
      <c r="M32" s="165">
        <f>ROUND((SUM(BE96:BE103)+SUM(BE121:BE225)), 2)*F32</f>
        <v>0</v>
      </c>
      <c r="N32" s="49"/>
      <c r="O32" s="49"/>
      <c r="P32" s="49"/>
      <c r="Q32" s="49"/>
      <c r="R32" s="50"/>
    </row>
    <row r="33" s="1" customFormat="1" ht="14.4" customHeight="1">
      <c r="B33" s="48"/>
      <c r="C33" s="49"/>
      <c r="D33" s="49"/>
      <c r="E33" s="56" t="s">
        <v>44</v>
      </c>
      <c r="F33" s="57">
        <v>0.14999999999999999</v>
      </c>
      <c r="G33" s="164" t="s">
        <v>43</v>
      </c>
      <c r="H33" s="165">
        <f>(SUM(BF96:BF103)+SUM(BF121:BF225))</f>
        <v>0</v>
      </c>
      <c r="I33" s="49"/>
      <c r="J33" s="49"/>
      <c r="K33" s="49"/>
      <c r="L33" s="49"/>
      <c r="M33" s="165">
        <f>ROUND((SUM(BF96:BF103)+SUM(BF121:BF225)), 2)*F33</f>
        <v>0</v>
      </c>
      <c r="N33" s="49"/>
      <c r="O33" s="49"/>
      <c r="P33" s="49"/>
      <c r="Q33" s="49"/>
      <c r="R33" s="50"/>
    </row>
    <row r="34" hidden="1" s="1" customFormat="1" ht="14.4" customHeight="1">
      <c r="B34" s="48"/>
      <c r="C34" s="49"/>
      <c r="D34" s="49"/>
      <c r="E34" s="56" t="s">
        <v>45</v>
      </c>
      <c r="F34" s="57">
        <v>0.20999999999999999</v>
      </c>
      <c r="G34" s="164" t="s">
        <v>43</v>
      </c>
      <c r="H34" s="165">
        <f>(SUM(BG96:BG103)+SUM(BG121:BG225))</f>
        <v>0</v>
      </c>
      <c r="I34" s="49"/>
      <c r="J34" s="49"/>
      <c r="K34" s="49"/>
      <c r="L34" s="49"/>
      <c r="M34" s="165"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0.14999999999999999</v>
      </c>
      <c r="G35" s="164" t="s">
        <v>43</v>
      </c>
      <c r="H35" s="165">
        <f>(SUM(BH96:BH103)+SUM(BH121:BH225))</f>
        <v>0</v>
      </c>
      <c r="I35" s="49"/>
      <c r="J35" s="49"/>
      <c r="K35" s="49"/>
      <c r="L35" s="49"/>
      <c r="M35" s="165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</v>
      </c>
      <c r="G36" s="164" t="s">
        <v>43</v>
      </c>
      <c r="H36" s="165">
        <f>(SUM(BI96:BI103)+SUM(BI121:BI225))</f>
        <v>0</v>
      </c>
      <c r="I36" s="49"/>
      <c r="J36" s="49"/>
      <c r="K36" s="49"/>
      <c r="L36" s="49"/>
      <c r="M36" s="165">
        <v>0</v>
      </c>
      <c r="N36" s="49"/>
      <c r="O36" s="49"/>
      <c r="P36" s="49"/>
      <c r="Q36" s="49"/>
      <c r="R36" s="50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50"/>
    </row>
    <row r="38" s="1" customFormat="1" ht="25.44" customHeight="1">
      <c r="B38" s="48"/>
      <c r="C38" s="153"/>
      <c r="D38" s="166" t="s">
        <v>48</v>
      </c>
      <c r="E38" s="105"/>
      <c r="F38" s="105"/>
      <c r="G38" s="167" t="s">
        <v>49</v>
      </c>
      <c r="H38" s="168" t="s">
        <v>50</v>
      </c>
      <c r="I38" s="105"/>
      <c r="J38" s="105"/>
      <c r="K38" s="105"/>
      <c r="L38" s="169">
        <f>SUM(M30:M36)</f>
        <v>0</v>
      </c>
      <c r="M38" s="169"/>
      <c r="N38" s="169"/>
      <c r="O38" s="169"/>
      <c r="P38" s="170"/>
      <c r="Q38" s="153"/>
      <c r="R38" s="50"/>
    </row>
    <row r="39" s="1" customFormat="1" ht="14.4" customHeight="1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>
      <c r="B41" s="28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1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51</v>
      </c>
      <c r="E50" s="69"/>
      <c r="F50" s="69"/>
      <c r="G50" s="69"/>
      <c r="H50" s="70"/>
      <c r="I50" s="49"/>
      <c r="J50" s="68" t="s">
        <v>52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53</v>
      </c>
      <c r="E59" s="74"/>
      <c r="F59" s="74"/>
      <c r="G59" s="75" t="s">
        <v>54</v>
      </c>
      <c r="H59" s="76"/>
      <c r="I59" s="49"/>
      <c r="J59" s="73" t="s">
        <v>53</v>
      </c>
      <c r="K59" s="74"/>
      <c r="L59" s="74"/>
      <c r="M59" s="74"/>
      <c r="N59" s="75" t="s">
        <v>54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55</v>
      </c>
      <c r="E61" s="69"/>
      <c r="F61" s="69"/>
      <c r="G61" s="69"/>
      <c r="H61" s="70"/>
      <c r="I61" s="49"/>
      <c r="J61" s="68" t="s">
        <v>56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53</v>
      </c>
      <c r="E70" s="74"/>
      <c r="F70" s="74"/>
      <c r="G70" s="75" t="s">
        <v>54</v>
      </c>
      <c r="H70" s="76"/>
      <c r="I70" s="49"/>
      <c r="J70" s="73" t="s">
        <v>53</v>
      </c>
      <c r="K70" s="74"/>
      <c r="L70" s="74"/>
      <c r="M70" s="74"/>
      <c r="N70" s="75" t="s">
        <v>54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1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3"/>
    </row>
    <row r="76" s="1" customFormat="1" ht="36.96" customHeight="1">
      <c r="B76" s="48"/>
      <c r="C76" s="29" t="s">
        <v>205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74"/>
      <c r="U76" s="174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74"/>
      <c r="U77" s="174"/>
    </row>
    <row r="78" s="1" customFormat="1" ht="30" customHeight="1">
      <c r="B78" s="48"/>
      <c r="C78" s="40" t="s">
        <v>19</v>
      </c>
      <c r="D78" s="49"/>
      <c r="E78" s="49"/>
      <c r="F78" s="158" t="str">
        <f>F6</f>
        <v>Napojení nového vodního zdroje - vrtu, Vysoké nad Jizerou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74"/>
      <c r="U78" s="174"/>
    </row>
    <row r="79" s="1" customFormat="1" ht="36.96" customHeight="1">
      <c r="B79" s="48"/>
      <c r="C79" s="87" t="s">
        <v>138</v>
      </c>
      <c r="D79" s="49"/>
      <c r="E79" s="49"/>
      <c r="F79" s="89" t="str">
        <f>F7</f>
        <v>SO 02 - Trubní propojení</v>
      </c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50"/>
      <c r="T79" s="174"/>
      <c r="U79" s="174"/>
    </row>
    <row r="80" s="1" customFormat="1" ht="6.96" customHeight="1"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74"/>
      <c r="U80" s="174"/>
    </row>
    <row r="81" s="1" customFormat="1" ht="18" customHeight="1">
      <c r="B81" s="48"/>
      <c r="C81" s="40" t="s">
        <v>24</v>
      </c>
      <c r="D81" s="49"/>
      <c r="E81" s="49"/>
      <c r="F81" s="35" t="str">
        <f>F9</f>
        <v>Vysoké nad Jizerou</v>
      </c>
      <c r="G81" s="49"/>
      <c r="H81" s="49"/>
      <c r="I81" s="49"/>
      <c r="J81" s="49"/>
      <c r="K81" s="40" t="s">
        <v>26</v>
      </c>
      <c r="L81" s="49"/>
      <c r="M81" s="92" t="str">
        <f>IF(O9="","",O9)</f>
        <v>7. 8. 2018</v>
      </c>
      <c r="N81" s="92"/>
      <c r="O81" s="92"/>
      <c r="P81" s="92"/>
      <c r="Q81" s="49"/>
      <c r="R81" s="50"/>
      <c r="T81" s="174"/>
      <c r="U81" s="174"/>
    </row>
    <row r="82" s="1" customFormat="1" ht="6.96" customHeight="1"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50"/>
      <c r="T82" s="174"/>
      <c r="U82" s="174"/>
    </row>
    <row r="83" s="1" customFormat="1">
      <c r="B83" s="48"/>
      <c r="C83" s="40" t="s">
        <v>28</v>
      </c>
      <c r="D83" s="49"/>
      <c r="E83" s="49"/>
      <c r="F83" s="35" t="str">
        <f>E12</f>
        <v xml:space="preserve"> </v>
      </c>
      <c r="G83" s="49"/>
      <c r="H83" s="49"/>
      <c r="I83" s="49"/>
      <c r="J83" s="49"/>
      <c r="K83" s="40" t="s">
        <v>34</v>
      </c>
      <c r="L83" s="49"/>
      <c r="M83" s="35" t="str">
        <f>E18</f>
        <v xml:space="preserve"> </v>
      </c>
      <c r="N83" s="35"/>
      <c r="O83" s="35"/>
      <c r="P83" s="35"/>
      <c r="Q83" s="35"/>
      <c r="R83" s="50"/>
      <c r="T83" s="174"/>
      <c r="U83" s="174"/>
    </row>
    <row r="84" s="1" customFormat="1" ht="14.4" customHeight="1">
      <c r="B84" s="48"/>
      <c r="C84" s="40" t="s">
        <v>32</v>
      </c>
      <c r="D84" s="49"/>
      <c r="E84" s="49"/>
      <c r="F84" s="35" t="str">
        <f>IF(E15="","",E15)</f>
        <v>Vyplň údaj</v>
      </c>
      <c r="G84" s="49"/>
      <c r="H84" s="49"/>
      <c r="I84" s="49"/>
      <c r="J84" s="49"/>
      <c r="K84" s="40" t="s">
        <v>36</v>
      </c>
      <c r="L84" s="49"/>
      <c r="M84" s="35" t="str">
        <f>E21</f>
        <v xml:space="preserve"> </v>
      </c>
      <c r="N84" s="35"/>
      <c r="O84" s="35"/>
      <c r="P84" s="35"/>
      <c r="Q84" s="35"/>
      <c r="R84" s="50"/>
      <c r="T84" s="174"/>
      <c r="U84" s="174"/>
    </row>
    <row r="85" s="1" customFormat="1" ht="10.32" customHeight="1">
      <c r="B85" s="48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50"/>
      <c r="T85" s="174"/>
      <c r="U85" s="174"/>
    </row>
    <row r="86" s="1" customFormat="1" ht="29.28" customHeight="1">
      <c r="B86" s="48"/>
      <c r="C86" s="175" t="s">
        <v>206</v>
      </c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75" t="s">
        <v>207</v>
      </c>
      <c r="O86" s="153"/>
      <c r="P86" s="153"/>
      <c r="Q86" s="153"/>
      <c r="R86" s="50"/>
      <c r="T86" s="174"/>
      <c r="U86" s="174"/>
    </row>
    <row r="87" s="1" customFormat="1" ht="10.32" customHeight="1"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50"/>
      <c r="T87" s="174"/>
      <c r="U87" s="174"/>
    </row>
    <row r="88" s="1" customFormat="1" ht="29.28" customHeight="1">
      <c r="B88" s="48"/>
      <c r="C88" s="176" t="s">
        <v>208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115">
        <f>N121</f>
        <v>0</v>
      </c>
      <c r="O88" s="177"/>
      <c r="P88" s="177"/>
      <c r="Q88" s="177"/>
      <c r="R88" s="50"/>
      <c r="T88" s="174"/>
      <c r="U88" s="174"/>
      <c r="AU88" s="24" t="s">
        <v>209</v>
      </c>
    </row>
    <row r="89" s="6" customFormat="1" ht="24.96" customHeight="1">
      <c r="B89" s="178"/>
      <c r="C89" s="179"/>
      <c r="D89" s="180" t="s">
        <v>210</v>
      </c>
      <c r="E89" s="179"/>
      <c r="F89" s="179"/>
      <c r="G89" s="179"/>
      <c r="H89" s="179"/>
      <c r="I89" s="179"/>
      <c r="J89" s="179"/>
      <c r="K89" s="179"/>
      <c r="L89" s="179"/>
      <c r="M89" s="179"/>
      <c r="N89" s="181">
        <f>N122</f>
        <v>0</v>
      </c>
      <c r="O89" s="179"/>
      <c r="P89" s="179"/>
      <c r="Q89" s="179"/>
      <c r="R89" s="182"/>
      <c r="T89" s="183"/>
      <c r="U89" s="183"/>
    </row>
    <row r="90" s="7" customFormat="1" ht="19.92" customHeight="1">
      <c r="B90" s="184"/>
      <c r="C90" s="185"/>
      <c r="D90" s="138" t="s">
        <v>211</v>
      </c>
      <c r="E90" s="185"/>
      <c r="F90" s="185"/>
      <c r="G90" s="185"/>
      <c r="H90" s="185"/>
      <c r="I90" s="185"/>
      <c r="J90" s="185"/>
      <c r="K90" s="185"/>
      <c r="L90" s="185"/>
      <c r="M90" s="185"/>
      <c r="N90" s="140">
        <f>N123</f>
        <v>0</v>
      </c>
      <c r="O90" s="185"/>
      <c r="P90" s="185"/>
      <c r="Q90" s="185"/>
      <c r="R90" s="186"/>
      <c r="T90" s="187"/>
      <c r="U90" s="187"/>
    </row>
    <row r="91" s="7" customFormat="1" ht="19.92" customHeight="1">
      <c r="B91" s="184"/>
      <c r="C91" s="185"/>
      <c r="D91" s="138" t="s">
        <v>221</v>
      </c>
      <c r="E91" s="185"/>
      <c r="F91" s="185"/>
      <c r="G91" s="185"/>
      <c r="H91" s="185"/>
      <c r="I91" s="185"/>
      <c r="J91" s="185"/>
      <c r="K91" s="185"/>
      <c r="L91" s="185"/>
      <c r="M91" s="185"/>
      <c r="N91" s="140">
        <f>N195</f>
        <v>0</v>
      </c>
      <c r="O91" s="185"/>
      <c r="P91" s="185"/>
      <c r="Q91" s="185"/>
      <c r="R91" s="186"/>
      <c r="T91" s="187"/>
      <c r="U91" s="187"/>
    </row>
    <row r="92" s="7" customFormat="1" ht="19.92" customHeight="1">
      <c r="B92" s="184"/>
      <c r="C92" s="185"/>
      <c r="D92" s="138" t="s">
        <v>230</v>
      </c>
      <c r="E92" s="185"/>
      <c r="F92" s="185"/>
      <c r="G92" s="185"/>
      <c r="H92" s="185"/>
      <c r="I92" s="185"/>
      <c r="J92" s="185"/>
      <c r="K92" s="185"/>
      <c r="L92" s="185"/>
      <c r="M92" s="185"/>
      <c r="N92" s="140">
        <f>N200</f>
        <v>0</v>
      </c>
      <c r="O92" s="185"/>
      <c r="P92" s="185"/>
      <c r="Q92" s="185"/>
      <c r="R92" s="186"/>
      <c r="T92" s="187"/>
      <c r="U92" s="187"/>
    </row>
    <row r="93" s="7" customFormat="1" ht="19.92" customHeight="1">
      <c r="B93" s="184"/>
      <c r="C93" s="185"/>
      <c r="D93" s="138" t="s">
        <v>232</v>
      </c>
      <c r="E93" s="185"/>
      <c r="F93" s="185"/>
      <c r="G93" s="185"/>
      <c r="H93" s="185"/>
      <c r="I93" s="185"/>
      <c r="J93" s="185"/>
      <c r="K93" s="185"/>
      <c r="L93" s="185"/>
      <c r="M93" s="185"/>
      <c r="N93" s="140">
        <f>N220</f>
        <v>0</v>
      </c>
      <c r="O93" s="185"/>
      <c r="P93" s="185"/>
      <c r="Q93" s="185"/>
      <c r="R93" s="186"/>
      <c r="T93" s="187"/>
      <c r="U93" s="187"/>
    </row>
    <row r="94" s="7" customFormat="1" ht="19.92" customHeight="1">
      <c r="B94" s="184"/>
      <c r="C94" s="185"/>
      <c r="D94" s="138" t="s">
        <v>235</v>
      </c>
      <c r="E94" s="185"/>
      <c r="F94" s="185"/>
      <c r="G94" s="185"/>
      <c r="H94" s="185"/>
      <c r="I94" s="185"/>
      <c r="J94" s="185"/>
      <c r="K94" s="185"/>
      <c r="L94" s="185"/>
      <c r="M94" s="185"/>
      <c r="N94" s="140">
        <f>N224</f>
        <v>0</v>
      </c>
      <c r="O94" s="185"/>
      <c r="P94" s="185"/>
      <c r="Q94" s="185"/>
      <c r="R94" s="186"/>
      <c r="T94" s="187"/>
      <c r="U94" s="187"/>
    </row>
    <row r="95" s="1" customFormat="1" ht="21.84" customHeight="1">
      <c r="B95" s="48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50"/>
      <c r="T95" s="174"/>
      <c r="U95" s="174"/>
    </row>
    <row r="96" s="1" customFormat="1" ht="29.28" customHeight="1">
      <c r="B96" s="48"/>
      <c r="C96" s="176" t="s">
        <v>250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177">
        <f>ROUND(N97+N98+N99+N100+N101+N102,2)</f>
        <v>0</v>
      </c>
      <c r="O96" s="188"/>
      <c r="P96" s="188"/>
      <c r="Q96" s="188"/>
      <c r="R96" s="50"/>
      <c r="T96" s="189"/>
      <c r="U96" s="190" t="s">
        <v>41</v>
      </c>
    </row>
    <row r="97" s="1" customFormat="1" ht="18" customHeight="1">
      <c r="B97" s="48"/>
      <c r="C97" s="49"/>
      <c r="D97" s="145" t="s">
        <v>251</v>
      </c>
      <c r="E97" s="138"/>
      <c r="F97" s="138"/>
      <c r="G97" s="138"/>
      <c r="H97" s="138"/>
      <c r="I97" s="49"/>
      <c r="J97" s="49"/>
      <c r="K97" s="49"/>
      <c r="L97" s="49"/>
      <c r="M97" s="49"/>
      <c r="N97" s="139">
        <f>ROUND(N88*T97,2)</f>
        <v>0</v>
      </c>
      <c r="O97" s="140"/>
      <c r="P97" s="140"/>
      <c r="Q97" s="140"/>
      <c r="R97" s="50"/>
      <c r="S97" s="191"/>
      <c r="T97" s="192"/>
      <c r="U97" s="193" t="s">
        <v>42</v>
      </c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1"/>
      <c r="AY97" s="194" t="s">
        <v>105</v>
      </c>
      <c r="AZ97" s="191"/>
      <c r="BA97" s="191"/>
      <c r="BB97" s="191"/>
      <c r="BC97" s="191"/>
      <c r="BD97" s="191"/>
      <c r="BE97" s="195">
        <f>IF(U97="základní",N97,0)</f>
        <v>0</v>
      </c>
      <c r="BF97" s="195">
        <f>IF(U97="snížená",N97,0)</f>
        <v>0</v>
      </c>
      <c r="BG97" s="195">
        <f>IF(U97="zákl. přenesená",N97,0)</f>
        <v>0</v>
      </c>
      <c r="BH97" s="195">
        <f>IF(U97="sníž. přenesená",N97,0)</f>
        <v>0</v>
      </c>
      <c r="BI97" s="195">
        <f>IF(U97="nulová",N97,0)</f>
        <v>0</v>
      </c>
      <c r="BJ97" s="194" t="s">
        <v>85</v>
      </c>
      <c r="BK97" s="191"/>
      <c r="BL97" s="191"/>
      <c r="BM97" s="191"/>
    </row>
    <row r="98" s="1" customFormat="1" ht="18" customHeight="1">
      <c r="B98" s="48"/>
      <c r="C98" s="49"/>
      <c r="D98" s="145" t="s">
        <v>252</v>
      </c>
      <c r="E98" s="138"/>
      <c r="F98" s="138"/>
      <c r="G98" s="138"/>
      <c r="H98" s="138"/>
      <c r="I98" s="49"/>
      <c r="J98" s="49"/>
      <c r="K98" s="49"/>
      <c r="L98" s="49"/>
      <c r="M98" s="49"/>
      <c r="N98" s="139">
        <f>ROUND(N88*T98,2)</f>
        <v>0</v>
      </c>
      <c r="O98" s="140"/>
      <c r="P98" s="140"/>
      <c r="Q98" s="140"/>
      <c r="R98" s="50"/>
      <c r="S98" s="191"/>
      <c r="T98" s="192"/>
      <c r="U98" s="193" t="s">
        <v>42</v>
      </c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1"/>
      <c r="AY98" s="194" t="s">
        <v>105</v>
      </c>
      <c r="AZ98" s="191"/>
      <c r="BA98" s="191"/>
      <c r="BB98" s="191"/>
      <c r="BC98" s="191"/>
      <c r="BD98" s="191"/>
      <c r="BE98" s="195">
        <f>IF(U98="základní",N98,0)</f>
        <v>0</v>
      </c>
      <c r="BF98" s="195">
        <f>IF(U98="snížená",N98,0)</f>
        <v>0</v>
      </c>
      <c r="BG98" s="195">
        <f>IF(U98="zákl. přenesená",N98,0)</f>
        <v>0</v>
      </c>
      <c r="BH98" s="195">
        <f>IF(U98="sníž. přenesená",N98,0)</f>
        <v>0</v>
      </c>
      <c r="BI98" s="195">
        <f>IF(U98="nulová",N98,0)</f>
        <v>0</v>
      </c>
      <c r="BJ98" s="194" t="s">
        <v>85</v>
      </c>
      <c r="BK98" s="191"/>
      <c r="BL98" s="191"/>
      <c r="BM98" s="191"/>
    </row>
    <row r="99" s="1" customFormat="1" ht="18" customHeight="1">
      <c r="B99" s="48"/>
      <c r="C99" s="49"/>
      <c r="D99" s="145" t="s">
        <v>253</v>
      </c>
      <c r="E99" s="138"/>
      <c r="F99" s="138"/>
      <c r="G99" s="138"/>
      <c r="H99" s="138"/>
      <c r="I99" s="49"/>
      <c r="J99" s="49"/>
      <c r="K99" s="49"/>
      <c r="L99" s="49"/>
      <c r="M99" s="49"/>
      <c r="N99" s="139">
        <f>ROUND(N88*T99,2)</f>
        <v>0</v>
      </c>
      <c r="O99" s="140"/>
      <c r="P99" s="140"/>
      <c r="Q99" s="140"/>
      <c r="R99" s="50"/>
      <c r="S99" s="191"/>
      <c r="T99" s="192"/>
      <c r="U99" s="193" t="s">
        <v>42</v>
      </c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1"/>
      <c r="AY99" s="194" t="s">
        <v>105</v>
      </c>
      <c r="AZ99" s="191"/>
      <c r="BA99" s="191"/>
      <c r="BB99" s="191"/>
      <c r="BC99" s="191"/>
      <c r="BD99" s="191"/>
      <c r="BE99" s="195">
        <f>IF(U99="základní",N99,0)</f>
        <v>0</v>
      </c>
      <c r="BF99" s="195">
        <f>IF(U99="snížená",N99,0)</f>
        <v>0</v>
      </c>
      <c r="BG99" s="195">
        <f>IF(U99="zákl. přenesená",N99,0)</f>
        <v>0</v>
      </c>
      <c r="BH99" s="195">
        <f>IF(U99="sníž. přenesená",N99,0)</f>
        <v>0</v>
      </c>
      <c r="BI99" s="195">
        <f>IF(U99="nulová",N99,0)</f>
        <v>0</v>
      </c>
      <c r="BJ99" s="194" t="s">
        <v>85</v>
      </c>
      <c r="BK99" s="191"/>
      <c r="BL99" s="191"/>
      <c r="BM99" s="191"/>
    </row>
    <row r="100" s="1" customFormat="1" ht="18" customHeight="1">
      <c r="B100" s="48"/>
      <c r="C100" s="49"/>
      <c r="D100" s="145" t="s">
        <v>254</v>
      </c>
      <c r="E100" s="138"/>
      <c r="F100" s="138"/>
      <c r="G100" s="138"/>
      <c r="H100" s="138"/>
      <c r="I100" s="49"/>
      <c r="J100" s="49"/>
      <c r="K100" s="49"/>
      <c r="L100" s="49"/>
      <c r="M100" s="49"/>
      <c r="N100" s="139">
        <f>ROUND(N88*T100,2)</f>
        <v>0</v>
      </c>
      <c r="O100" s="140"/>
      <c r="P100" s="140"/>
      <c r="Q100" s="140"/>
      <c r="R100" s="50"/>
      <c r="S100" s="191"/>
      <c r="T100" s="192"/>
      <c r="U100" s="193" t="s">
        <v>42</v>
      </c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  <c r="AY100" s="194" t="s">
        <v>105</v>
      </c>
      <c r="AZ100" s="191"/>
      <c r="BA100" s="191"/>
      <c r="BB100" s="191"/>
      <c r="BC100" s="191"/>
      <c r="BD100" s="191"/>
      <c r="BE100" s="195">
        <f>IF(U100="základní",N100,0)</f>
        <v>0</v>
      </c>
      <c r="BF100" s="195">
        <f>IF(U100="snížená",N100,0)</f>
        <v>0</v>
      </c>
      <c r="BG100" s="195">
        <f>IF(U100="zákl. přenesená",N100,0)</f>
        <v>0</v>
      </c>
      <c r="BH100" s="195">
        <f>IF(U100="sníž. přenesená",N100,0)</f>
        <v>0</v>
      </c>
      <c r="BI100" s="195">
        <f>IF(U100="nulová",N100,0)</f>
        <v>0</v>
      </c>
      <c r="BJ100" s="194" t="s">
        <v>85</v>
      </c>
      <c r="BK100" s="191"/>
      <c r="BL100" s="191"/>
      <c r="BM100" s="191"/>
    </row>
    <row r="101" s="1" customFormat="1" ht="18" customHeight="1">
      <c r="B101" s="48"/>
      <c r="C101" s="49"/>
      <c r="D101" s="145" t="s">
        <v>255</v>
      </c>
      <c r="E101" s="138"/>
      <c r="F101" s="138"/>
      <c r="G101" s="138"/>
      <c r="H101" s="138"/>
      <c r="I101" s="49"/>
      <c r="J101" s="49"/>
      <c r="K101" s="49"/>
      <c r="L101" s="49"/>
      <c r="M101" s="49"/>
      <c r="N101" s="139">
        <f>ROUND(N88*T101,2)</f>
        <v>0</v>
      </c>
      <c r="O101" s="140"/>
      <c r="P101" s="140"/>
      <c r="Q101" s="140"/>
      <c r="R101" s="50"/>
      <c r="S101" s="191"/>
      <c r="T101" s="192"/>
      <c r="U101" s="193" t="s">
        <v>42</v>
      </c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  <c r="AY101" s="194" t="s">
        <v>105</v>
      </c>
      <c r="AZ101" s="191"/>
      <c r="BA101" s="191"/>
      <c r="BB101" s="191"/>
      <c r="BC101" s="191"/>
      <c r="BD101" s="191"/>
      <c r="BE101" s="195">
        <f>IF(U101="základní",N101,0)</f>
        <v>0</v>
      </c>
      <c r="BF101" s="195">
        <f>IF(U101="snížená",N101,0)</f>
        <v>0</v>
      </c>
      <c r="BG101" s="195">
        <f>IF(U101="zákl. přenesená",N101,0)</f>
        <v>0</v>
      </c>
      <c r="BH101" s="195">
        <f>IF(U101="sníž. přenesená",N101,0)</f>
        <v>0</v>
      </c>
      <c r="BI101" s="195">
        <f>IF(U101="nulová",N101,0)</f>
        <v>0</v>
      </c>
      <c r="BJ101" s="194" t="s">
        <v>85</v>
      </c>
      <c r="BK101" s="191"/>
      <c r="BL101" s="191"/>
      <c r="BM101" s="191"/>
    </row>
    <row r="102" s="1" customFormat="1" ht="18" customHeight="1">
      <c r="B102" s="48"/>
      <c r="C102" s="49"/>
      <c r="D102" s="138" t="s">
        <v>256</v>
      </c>
      <c r="E102" s="49"/>
      <c r="F102" s="49"/>
      <c r="G102" s="49"/>
      <c r="H102" s="49"/>
      <c r="I102" s="49"/>
      <c r="J102" s="49"/>
      <c r="K102" s="49"/>
      <c r="L102" s="49"/>
      <c r="M102" s="49"/>
      <c r="N102" s="139">
        <f>ROUND(N88*T102,2)</f>
        <v>0</v>
      </c>
      <c r="O102" s="140"/>
      <c r="P102" s="140"/>
      <c r="Q102" s="140"/>
      <c r="R102" s="50"/>
      <c r="S102" s="191"/>
      <c r="T102" s="196"/>
      <c r="U102" s="197" t="s">
        <v>42</v>
      </c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4" t="s">
        <v>257</v>
      </c>
      <c r="AZ102" s="191"/>
      <c r="BA102" s="191"/>
      <c r="BB102" s="191"/>
      <c r="BC102" s="191"/>
      <c r="BD102" s="191"/>
      <c r="BE102" s="195">
        <f>IF(U102="základní",N102,0)</f>
        <v>0</v>
      </c>
      <c r="BF102" s="195">
        <f>IF(U102="snížená",N102,0)</f>
        <v>0</v>
      </c>
      <c r="BG102" s="195">
        <f>IF(U102="zákl. přenesená",N102,0)</f>
        <v>0</v>
      </c>
      <c r="BH102" s="195">
        <f>IF(U102="sníž. přenesená",N102,0)</f>
        <v>0</v>
      </c>
      <c r="BI102" s="195">
        <f>IF(U102="nulová",N102,0)</f>
        <v>0</v>
      </c>
      <c r="BJ102" s="194" t="s">
        <v>85</v>
      </c>
      <c r="BK102" s="191"/>
      <c r="BL102" s="191"/>
      <c r="BM102" s="191"/>
    </row>
    <row r="103" s="1" customFormat="1"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50"/>
      <c r="T103" s="174"/>
      <c r="U103" s="174"/>
    </row>
    <row r="104" s="1" customFormat="1" ht="29.28" customHeight="1">
      <c r="B104" s="48"/>
      <c r="C104" s="152" t="s">
        <v>116</v>
      </c>
      <c r="D104" s="153"/>
      <c r="E104" s="153"/>
      <c r="F104" s="153"/>
      <c r="G104" s="153"/>
      <c r="H104" s="153"/>
      <c r="I104" s="153"/>
      <c r="J104" s="153"/>
      <c r="K104" s="153"/>
      <c r="L104" s="154">
        <f>ROUND(SUM(N88+N96),2)</f>
        <v>0</v>
      </c>
      <c r="M104" s="154"/>
      <c r="N104" s="154"/>
      <c r="O104" s="154"/>
      <c r="P104" s="154"/>
      <c r="Q104" s="154"/>
      <c r="R104" s="50"/>
      <c r="T104" s="174"/>
      <c r="U104" s="174"/>
    </row>
    <row r="105" s="1" customFormat="1" ht="6.96" customHeight="1">
      <c r="B105" s="77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9"/>
      <c r="T105" s="174"/>
      <c r="U105" s="174"/>
    </row>
    <row r="109" s="1" customFormat="1" ht="6.96" customHeight="1">
      <c r="B109" s="80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2"/>
    </row>
    <row r="110" s="1" customFormat="1" ht="36.96" customHeight="1">
      <c r="B110" s="48"/>
      <c r="C110" s="29" t="s">
        <v>258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50"/>
    </row>
    <row r="111" s="1" customFormat="1" ht="6.96" customHeight="1"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50"/>
    </row>
    <row r="112" s="1" customFormat="1" ht="30" customHeight="1">
      <c r="B112" s="48"/>
      <c r="C112" s="40" t="s">
        <v>19</v>
      </c>
      <c r="D112" s="49"/>
      <c r="E112" s="49"/>
      <c r="F112" s="158" t="str">
        <f>F6</f>
        <v>Napojení nového vodního zdroje - vrtu, Vysoké nad Jizerou</v>
      </c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9"/>
      <c r="R112" s="50"/>
    </row>
    <row r="113" s="1" customFormat="1" ht="36.96" customHeight="1">
      <c r="B113" s="48"/>
      <c r="C113" s="87" t="s">
        <v>138</v>
      </c>
      <c r="D113" s="49"/>
      <c r="E113" s="49"/>
      <c r="F113" s="89" t="str">
        <f>F7</f>
        <v>SO 02 - Trubní propojení</v>
      </c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50"/>
    </row>
    <row r="114" s="1" customFormat="1" ht="6.96" customHeight="1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50"/>
    </row>
    <row r="115" s="1" customFormat="1" ht="18" customHeight="1">
      <c r="B115" s="48"/>
      <c r="C115" s="40" t="s">
        <v>24</v>
      </c>
      <c r="D115" s="49"/>
      <c r="E115" s="49"/>
      <c r="F115" s="35" t="str">
        <f>F9</f>
        <v>Vysoké nad Jizerou</v>
      </c>
      <c r="G115" s="49"/>
      <c r="H115" s="49"/>
      <c r="I115" s="49"/>
      <c r="J115" s="49"/>
      <c r="K115" s="40" t="s">
        <v>26</v>
      </c>
      <c r="L115" s="49"/>
      <c r="M115" s="92" t="str">
        <f>IF(O9="","",O9)</f>
        <v>7. 8. 2018</v>
      </c>
      <c r="N115" s="92"/>
      <c r="O115" s="92"/>
      <c r="P115" s="92"/>
      <c r="Q115" s="49"/>
      <c r="R115" s="50"/>
    </row>
    <row r="116" s="1" customFormat="1" ht="6.96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50"/>
    </row>
    <row r="117" s="1" customFormat="1">
      <c r="B117" s="48"/>
      <c r="C117" s="40" t="s">
        <v>28</v>
      </c>
      <c r="D117" s="49"/>
      <c r="E117" s="49"/>
      <c r="F117" s="35" t="str">
        <f>E12</f>
        <v xml:space="preserve"> </v>
      </c>
      <c r="G117" s="49"/>
      <c r="H117" s="49"/>
      <c r="I117" s="49"/>
      <c r="J117" s="49"/>
      <c r="K117" s="40" t="s">
        <v>34</v>
      </c>
      <c r="L117" s="49"/>
      <c r="M117" s="35" t="str">
        <f>E18</f>
        <v xml:space="preserve"> </v>
      </c>
      <c r="N117" s="35"/>
      <c r="O117" s="35"/>
      <c r="P117" s="35"/>
      <c r="Q117" s="35"/>
      <c r="R117" s="50"/>
    </row>
    <row r="118" s="1" customFormat="1" ht="14.4" customHeight="1">
      <c r="B118" s="48"/>
      <c r="C118" s="40" t="s">
        <v>32</v>
      </c>
      <c r="D118" s="49"/>
      <c r="E118" s="49"/>
      <c r="F118" s="35" t="str">
        <f>IF(E15="","",E15)</f>
        <v>Vyplň údaj</v>
      </c>
      <c r="G118" s="49"/>
      <c r="H118" s="49"/>
      <c r="I118" s="49"/>
      <c r="J118" s="49"/>
      <c r="K118" s="40" t="s">
        <v>36</v>
      </c>
      <c r="L118" s="49"/>
      <c r="M118" s="35" t="str">
        <f>E21</f>
        <v xml:space="preserve"> </v>
      </c>
      <c r="N118" s="35"/>
      <c r="O118" s="35"/>
      <c r="P118" s="35"/>
      <c r="Q118" s="35"/>
      <c r="R118" s="50"/>
    </row>
    <row r="119" s="1" customFormat="1" ht="10.32" customHeight="1"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50"/>
    </row>
    <row r="120" s="8" customFormat="1" ht="29.28" customHeight="1">
      <c r="B120" s="198"/>
      <c r="C120" s="199" t="s">
        <v>259</v>
      </c>
      <c r="D120" s="200" t="s">
        <v>260</v>
      </c>
      <c r="E120" s="200" t="s">
        <v>59</v>
      </c>
      <c r="F120" s="200" t="s">
        <v>261</v>
      </c>
      <c r="G120" s="200"/>
      <c r="H120" s="200"/>
      <c r="I120" s="200"/>
      <c r="J120" s="200" t="s">
        <v>262</v>
      </c>
      <c r="K120" s="200" t="s">
        <v>263</v>
      </c>
      <c r="L120" s="200" t="s">
        <v>264</v>
      </c>
      <c r="M120" s="200"/>
      <c r="N120" s="200" t="s">
        <v>207</v>
      </c>
      <c r="O120" s="200"/>
      <c r="P120" s="200"/>
      <c r="Q120" s="201"/>
      <c r="R120" s="202"/>
      <c r="T120" s="108" t="s">
        <v>265</v>
      </c>
      <c r="U120" s="109" t="s">
        <v>41</v>
      </c>
      <c r="V120" s="109" t="s">
        <v>266</v>
      </c>
      <c r="W120" s="109" t="s">
        <v>267</v>
      </c>
      <c r="X120" s="109" t="s">
        <v>268</v>
      </c>
      <c r="Y120" s="109" t="s">
        <v>269</v>
      </c>
      <c r="Z120" s="109" t="s">
        <v>270</v>
      </c>
      <c r="AA120" s="110" t="s">
        <v>271</v>
      </c>
    </row>
    <row r="121" s="1" customFormat="1" ht="29.28" customHeight="1">
      <c r="B121" s="48"/>
      <c r="C121" s="112" t="s">
        <v>178</v>
      </c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203">
        <f>BK121</f>
        <v>0</v>
      </c>
      <c r="O121" s="204"/>
      <c r="P121" s="204"/>
      <c r="Q121" s="204"/>
      <c r="R121" s="50"/>
      <c r="T121" s="111"/>
      <c r="U121" s="69"/>
      <c r="V121" s="69"/>
      <c r="W121" s="205">
        <f>W122+W226</f>
        <v>0</v>
      </c>
      <c r="X121" s="69"/>
      <c r="Y121" s="205">
        <f>Y122+Y226</f>
        <v>97.648890999999992</v>
      </c>
      <c r="Z121" s="69"/>
      <c r="AA121" s="206">
        <f>AA122+AA226</f>
        <v>0</v>
      </c>
      <c r="AT121" s="24" t="s">
        <v>76</v>
      </c>
      <c r="AU121" s="24" t="s">
        <v>209</v>
      </c>
      <c r="BK121" s="207">
        <f>BK122+BK226</f>
        <v>0</v>
      </c>
    </row>
    <row r="122" s="9" customFormat="1" ht="37.44001" customHeight="1">
      <c r="B122" s="208"/>
      <c r="C122" s="209"/>
      <c r="D122" s="210" t="s">
        <v>210</v>
      </c>
      <c r="E122" s="210"/>
      <c r="F122" s="210"/>
      <c r="G122" s="210"/>
      <c r="H122" s="210"/>
      <c r="I122" s="210"/>
      <c r="J122" s="210"/>
      <c r="K122" s="210"/>
      <c r="L122" s="210"/>
      <c r="M122" s="210"/>
      <c r="N122" s="211">
        <f>BK122</f>
        <v>0</v>
      </c>
      <c r="O122" s="181"/>
      <c r="P122" s="181"/>
      <c r="Q122" s="181"/>
      <c r="R122" s="212"/>
      <c r="T122" s="213"/>
      <c r="U122" s="209"/>
      <c r="V122" s="209"/>
      <c r="W122" s="214">
        <f>W123+W195+W200+W220+W224</f>
        <v>0</v>
      </c>
      <c r="X122" s="209"/>
      <c r="Y122" s="214">
        <f>Y123+Y195+Y200+Y220+Y224</f>
        <v>97.648890999999992</v>
      </c>
      <c r="Z122" s="209"/>
      <c r="AA122" s="215">
        <f>AA123+AA195+AA200+AA220+AA224</f>
        <v>0</v>
      </c>
      <c r="AR122" s="216" t="s">
        <v>85</v>
      </c>
      <c r="AT122" s="217" t="s">
        <v>76</v>
      </c>
      <c r="AU122" s="217" t="s">
        <v>77</v>
      </c>
      <c r="AY122" s="216" t="s">
        <v>272</v>
      </c>
      <c r="BK122" s="218">
        <f>BK123+BK195+BK200+BK220+BK224</f>
        <v>0</v>
      </c>
    </row>
    <row r="123" s="9" customFormat="1" ht="19.92" customHeight="1">
      <c r="B123" s="208"/>
      <c r="C123" s="209"/>
      <c r="D123" s="219" t="s">
        <v>211</v>
      </c>
      <c r="E123" s="219"/>
      <c r="F123" s="219"/>
      <c r="G123" s="219"/>
      <c r="H123" s="219"/>
      <c r="I123" s="219"/>
      <c r="J123" s="219"/>
      <c r="K123" s="219"/>
      <c r="L123" s="219"/>
      <c r="M123" s="219"/>
      <c r="N123" s="221">
        <f>BK123</f>
        <v>0</v>
      </c>
      <c r="O123" s="222"/>
      <c r="P123" s="222"/>
      <c r="Q123" s="222"/>
      <c r="R123" s="212"/>
      <c r="T123" s="213"/>
      <c r="U123" s="209"/>
      <c r="V123" s="209"/>
      <c r="W123" s="214">
        <f>SUM(W124:W194)</f>
        <v>0</v>
      </c>
      <c r="X123" s="209"/>
      <c r="Y123" s="214">
        <f>SUM(Y124:Y194)</f>
        <v>77.786052999999995</v>
      </c>
      <c r="Z123" s="209"/>
      <c r="AA123" s="215">
        <f>SUM(AA124:AA194)</f>
        <v>0</v>
      </c>
      <c r="AR123" s="216" t="s">
        <v>85</v>
      </c>
      <c r="AT123" s="217" t="s">
        <v>76</v>
      </c>
      <c r="AU123" s="217" t="s">
        <v>85</v>
      </c>
      <c r="AY123" s="216" t="s">
        <v>272</v>
      </c>
      <c r="BK123" s="218">
        <f>SUM(BK124:BK194)</f>
        <v>0</v>
      </c>
    </row>
    <row r="124" s="1" customFormat="1" ht="25.5" customHeight="1">
      <c r="B124" s="48"/>
      <c r="C124" s="223" t="s">
        <v>85</v>
      </c>
      <c r="D124" s="223" t="s">
        <v>273</v>
      </c>
      <c r="E124" s="224" t="s">
        <v>1030</v>
      </c>
      <c r="F124" s="225" t="s">
        <v>1031</v>
      </c>
      <c r="G124" s="225"/>
      <c r="H124" s="225"/>
      <c r="I124" s="225"/>
      <c r="J124" s="226" t="s">
        <v>1032</v>
      </c>
      <c r="K124" s="227">
        <v>240</v>
      </c>
      <c r="L124" s="228">
        <v>0</v>
      </c>
      <c r="M124" s="229"/>
      <c r="N124" s="230">
        <f>ROUND(L124*K124,2)</f>
        <v>0</v>
      </c>
      <c r="O124" s="230"/>
      <c r="P124" s="230"/>
      <c r="Q124" s="230"/>
      <c r="R124" s="50"/>
      <c r="T124" s="231" t="s">
        <v>22</v>
      </c>
      <c r="U124" s="58" t="s">
        <v>42</v>
      </c>
      <c r="V124" s="49"/>
      <c r="W124" s="232">
        <f>V124*K124</f>
        <v>0</v>
      </c>
      <c r="X124" s="232">
        <v>0</v>
      </c>
      <c r="Y124" s="232">
        <f>X124*K124</f>
        <v>0</v>
      </c>
      <c r="Z124" s="232">
        <v>0</v>
      </c>
      <c r="AA124" s="233">
        <f>Z124*K124</f>
        <v>0</v>
      </c>
      <c r="AR124" s="24" t="s">
        <v>276</v>
      </c>
      <c r="AT124" s="24" t="s">
        <v>273</v>
      </c>
      <c r="AU124" s="24" t="s">
        <v>126</v>
      </c>
      <c r="AY124" s="24" t="s">
        <v>272</v>
      </c>
      <c r="BE124" s="144">
        <f>IF(U124="základní",N124,0)</f>
        <v>0</v>
      </c>
      <c r="BF124" s="144">
        <f>IF(U124="snížená",N124,0)</f>
        <v>0</v>
      </c>
      <c r="BG124" s="144">
        <f>IF(U124="zákl. přenesená",N124,0)</f>
        <v>0</v>
      </c>
      <c r="BH124" s="144">
        <f>IF(U124="sníž. přenesená",N124,0)</f>
        <v>0</v>
      </c>
      <c r="BI124" s="144">
        <f>IF(U124="nulová",N124,0)</f>
        <v>0</v>
      </c>
      <c r="BJ124" s="24" t="s">
        <v>85</v>
      </c>
      <c r="BK124" s="144">
        <f>ROUND(L124*K124,2)</f>
        <v>0</v>
      </c>
      <c r="BL124" s="24" t="s">
        <v>276</v>
      </c>
      <c r="BM124" s="24" t="s">
        <v>1033</v>
      </c>
    </row>
    <row r="125" s="11" customFormat="1" ht="16.5" customHeight="1">
      <c r="B125" s="243"/>
      <c r="C125" s="244"/>
      <c r="D125" s="244"/>
      <c r="E125" s="245" t="s">
        <v>22</v>
      </c>
      <c r="F125" s="285" t="s">
        <v>1034</v>
      </c>
      <c r="G125" s="286"/>
      <c r="H125" s="286"/>
      <c r="I125" s="286"/>
      <c r="J125" s="244"/>
      <c r="K125" s="247">
        <v>240</v>
      </c>
      <c r="L125" s="244"/>
      <c r="M125" s="244"/>
      <c r="N125" s="244"/>
      <c r="O125" s="244"/>
      <c r="P125" s="244"/>
      <c r="Q125" s="244"/>
      <c r="R125" s="248"/>
      <c r="T125" s="249"/>
      <c r="U125" s="244"/>
      <c r="V125" s="244"/>
      <c r="W125" s="244"/>
      <c r="X125" s="244"/>
      <c r="Y125" s="244"/>
      <c r="Z125" s="244"/>
      <c r="AA125" s="250"/>
      <c r="AT125" s="251" t="s">
        <v>280</v>
      </c>
      <c r="AU125" s="251" t="s">
        <v>126</v>
      </c>
      <c r="AV125" s="11" t="s">
        <v>126</v>
      </c>
      <c r="AW125" s="11" t="s">
        <v>35</v>
      </c>
      <c r="AX125" s="11" t="s">
        <v>77</v>
      </c>
      <c r="AY125" s="251" t="s">
        <v>272</v>
      </c>
    </row>
    <row r="126" s="13" customFormat="1" ht="16.5" customHeight="1">
      <c r="B126" s="262"/>
      <c r="C126" s="263"/>
      <c r="D126" s="263"/>
      <c r="E126" s="264" t="s">
        <v>22</v>
      </c>
      <c r="F126" s="265" t="s">
        <v>285</v>
      </c>
      <c r="G126" s="263"/>
      <c r="H126" s="263"/>
      <c r="I126" s="263"/>
      <c r="J126" s="263"/>
      <c r="K126" s="266">
        <v>240</v>
      </c>
      <c r="L126" s="263"/>
      <c r="M126" s="263"/>
      <c r="N126" s="263"/>
      <c r="O126" s="263"/>
      <c r="P126" s="263"/>
      <c r="Q126" s="263"/>
      <c r="R126" s="267"/>
      <c r="T126" s="268"/>
      <c r="U126" s="263"/>
      <c r="V126" s="263"/>
      <c r="W126" s="263"/>
      <c r="X126" s="263"/>
      <c r="Y126" s="263"/>
      <c r="Z126" s="263"/>
      <c r="AA126" s="269"/>
      <c r="AT126" s="270" t="s">
        <v>280</v>
      </c>
      <c r="AU126" s="270" t="s">
        <v>126</v>
      </c>
      <c r="AV126" s="13" t="s">
        <v>276</v>
      </c>
      <c r="AW126" s="13" t="s">
        <v>35</v>
      </c>
      <c r="AX126" s="13" t="s">
        <v>85</v>
      </c>
      <c r="AY126" s="270" t="s">
        <v>272</v>
      </c>
    </row>
    <row r="127" s="1" customFormat="1" ht="25.5" customHeight="1">
      <c r="B127" s="48"/>
      <c r="C127" s="223" t="s">
        <v>126</v>
      </c>
      <c r="D127" s="223" t="s">
        <v>273</v>
      </c>
      <c r="E127" s="224" t="s">
        <v>1035</v>
      </c>
      <c r="F127" s="225" t="s">
        <v>1036</v>
      </c>
      <c r="G127" s="225"/>
      <c r="H127" s="225"/>
      <c r="I127" s="225"/>
      <c r="J127" s="226" t="s">
        <v>1037</v>
      </c>
      <c r="K127" s="227">
        <v>10</v>
      </c>
      <c r="L127" s="228">
        <v>0</v>
      </c>
      <c r="M127" s="229"/>
      <c r="N127" s="230">
        <f>ROUND(L127*K127,2)</f>
        <v>0</v>
      </c>
      <c r="O127" s="230"/>
      <c r="P127" s="230"/>
      <c r="Q127" s="230"/>
      <c r="R127" s="50"/>
      <c r="T127" s="231" t="s">
        <v>22</v>
      </c>
      <c r="U127" s="58" t="s">
        <v>42</v>
      </c>
      <c r="V127" s="49"/>
      <c r="W127" s="232">
        <f>V127*K127</f>
        <v>0</v>
      </c>
      <c r="X127" s="232">
        <v>0</v>
      </c>
      <c r="Y127" s="232">
        <f>X127*K127</f>
        <v>0</v>
      </c>
      <c r="Z127" s="232">
        <v>0</v>
      </c>
      <c r="AA127" s="233">
        <f>Z127*K127</f>
        <v>0</v>
      </c>
      <c r="AR127" s="24" t="s">
        <v>276</v>
      </c>
      <c r="AT127" s="24" t="s">
        <v>273</v>
      </c>
      <c r="AU127" s="24" t="s">
        <v>126</v>
      </c>
      <c r="AY127" s="24" t="s">
        <v>272</v>
      </c>
      <c r="BE127" s="144">
        <f>IF(U127="základní",N127,0)</f>
        <v>0</v>
      </c>
      <c r="BF127" s="144">
        <f>IF(U127="snížená",N127,0)</f>
        <v>0</v>
      </c>
      <c r="BG127" s="144">
        <f>IF(U127="zákl. přenesená",N127,0)</f>
        <v>0</v>
      </c>
      <c r="BH127" s="144">
        <f>IF(U127="sníž. přenesená",N127,0)</f>
        <v>0</v>
      </c>
      <c r="BI127" s="144">
        <f>IF(U127="nulová",N127,0)</f>
        <v>0</v>
      </c>
      <c r="BJ127" s="24" t="s">
        <v>85</v>
      </c>
      <c r="BK127" s="144">
        <f>ROUND(L127*K127,2)</f>
        <v>0</v>
      </c>
      <c r="BL127" s="24" t="s">
        <v>276</v>
      </c>
      <c r="BM127" s="24" t="s">
        <v>1038</v>
      </c>
    </row>
    <row r="128" s="1" customFormat="1" ht="25.5" customHeight="1">
      <c r="B128" s="48"/>
      <c r="C128" s="223" t="s">
        <v>277</v>
      </c>
      <c r="D128" s="223" t="s">
        <v>273</v>
      </c>
      <c r="E128" s="224" t="s">
        <v>1039</v>
      </c>
      <c r="F128" s="225" t="s">
        <v>1040</v>
      </c>
      <c r="G128" s="225"/>
      <c r="H128" s="225"/>
      <c r="I128" s="225"/>
      <c r="J128" s="226" t="s">
        <v>546</v>
      </c>
      <c r="K128" s="227">
        <v>20</v>
      </c>
      <c r="L128" s="228">
        <v>0</v>
      </c>
      <c r="M128" s="229"/>
      <c r="N128" s="230">
        <f>ROUND(L128*K128,2)</f>
        <v>0</v>
      </c>
      <c r="O128" s="230"/>
      <c r="P128" s="230"/>
      <c r="Q128" s="230"/>
      <c r="R128" s="50"/>
      <c r="T128" s="231" t="s">
        <v>22</v>
      </c>
      <c r="U128" s="58" t="s">
        <v>42</v>
      </c>
      <c r="V128" s="49"/>
      <c r="W128" s="232">
        <f>V128*K128</f>
        <v>0</v>
      </c>
      <c r="X128" s="232">
        <v>0.036900000000000002</v>
      </c>
      <c r="Y128" s="232">
        <f>X128*K128</f>
        <v>0.73799999999999999</v>
      </c>
      <c r="Z128" s="232">
        <v>0</v>
      </c>
      <c r="AA128" s="233">
        <f>Z128*K128</f>
        <v>0</v>
      </c>
      <c r="AR128" s="24" t="s">
        <v>276</v>
      </c>
      <c r="AT128" s="24" t="s">
        <v>273</v>
      </c>
      <c r="AU128" s="24" t="s">
        <v>126</v>
      </c>
      <c r="AY128" s="24" t="s">
        <v>272</v>
      </c>
      <c r="BE128" s="144">
        <f>IF(U128="základní",N128,0)</f>
        <v>0</v>
      </c>
      <c r="BF128" s="144">
        <f>IF(U128="snížená",N128,0)</f>
        <v>0</v>
      </c>
      <c r="BG128" s="144">
        <f>IF(U128="zákl. přenesená",N128,0)</f>
        <v>0</v>
      </c>
      <c r="BH128" s="144">
        <f>IF(U128="sníž. přenesená",N128,0)</f>
        <v>0</v>
      </c>
      <c r="BI128" s="144">
        <f>IF(U128="nulová",N128,0)</f>
        <v>0</v>
      </c>
      <c r="BJ128" s="24" t="s">
        <v>85</v>
      </c>
      <c r="BK128" s="144">
        <f>ROUND(L128*K128,2)</f>
        <v>0</v>
      </c>
      <c r="BL128" s="24" t="s">
        <v>276</v>
      </c>
      <c r="BM128" s="24" t="s">
        <v>1041</v>
      </c>
    </row>
    <row r="129" s="10" customFormat="1" ht="16.5" customHeight="1">
      <c r="B129" s="234"/>
      <c r="C129" s="235"/>
      <c r="D129" s="235"/>
      <c r="E129" s="236" t="s">
        <v>22</v>
      </c>
      <c r="F129" s="237" t="s">
        <v>1042</v>
      </c>
      <c r="G129" s="238"/>
      <c r="H129" s="238"/>
      <c r="I129" s="238"/>
      <c r="J129" s="235"/>
      <c r="K129" s="236" t="s">
        <v>22</v>
      </c>
      <c r="L129" s="235"/>
      <c r="M129" s="235"/>
      <c r="N129" s="235"/>
      <c r="O129" s="235"/>
      <c r="P129" s="235"/>
      <c r="Q129" s="235"/>
      <c r="R129" s="239"/>
      <c r="T129" s="240"/>
      <c r="U129" s="235"/>
      <c r="V129" s="235"/>
      <c r="W129" s="235"/>
      <c r="X129" s="235"/>
      <c r="Y129" s="235"/>
      <c r="Z129" s="235"/>
      <c r="AA129" s="241"/>
      <c r="AT129" s="242" t="s">
        <v>280</v>
      </c>
      <c r="AU129" s="242" t="s">
        <v>126</v>
      </c>
      <c r="AV129" s="10" t="s">
        <v>85</v>
      </c>
      <c r="AW129" s="10" t="s">
        <v>35</v>
      </c>
      <c r="AX129" s="10" t="s">
        <v>77</v>
      </c>
      <c r="AY129" s="242" t="s">
        <v>272</v>
      </c>
    </row>
    <row r="130" s="11" customFormat="1" ht="16.5" customHeight="1">
      <c r="B130" s="243"/>
      <c r="C130" s="244"/>
      <c r="D130" s="244"/>
      <c r="E130" s="245" t="s">
        <v>22</v>
      </c>
      <c r="F130" s="246" t="s">
        <v>155</v>
      </c>
      <c r="G130" s="244"/>
      <c r="H130" s="244"/>
      <c r="I130" s="244"/>
      <c r="J130" s="244"/>
      <c r="K130" s="247">
        <v>20</v>
      </c>
      <c r="L130" s="244"/>
      <c r="M130" s="244"/>
      <c r="N130" s="244"/>
      <c r="O130" s="244"/>
      <c r="P130" s="244"/>
      <c r="Q130" s="244"/>
      <c r="R130" s="248"/>
      <c r="T130" s="249"/>
      <c r="U130" s="244"/>
      <c r="V130" s="244"/>
      <c r="W130" s="244"/>
      <c r="X130" s="244"/>
      <c r="Y130" s="244"/>
      <c r="Z130" s="244"/>
      <c r="AA130" s="250"/>
      <c r="AT130" s="251" t="s">
        <v>280</v>
      </c>
      <c r="AU130" s="251" t="s">
        <v>126</v>
      </c>
      <c r="AV130" s="11" t="s">
        <v>126</v>
      </c>
      <c r="AW130" s="11" t="s">
        <v>35</v>
      </c>
      <c r="AX130" s="11" t="s">
        <v>77</v>
      </c>
      <c r="AY130" s="251" t="s">
        <v>272</v>
      </c>
    </row>
    <row r="131" s="13" customFormat="1" ht="16.5" customHeight="1">
      <c r="B131" s="262"/>
      <c r="C131" s="263"/>
      <c r="D131" s="263"/>
      <c r="E131" s="264" t="s">
        <v>22</v>
      </c>
      <c r="F131" s="265" t="s">
        <v>285</v>
      </c>
      <c r="G131" s="263"/>
      <c r="H131" s="263"/>
      <c r="I131" s="263"/>
      <c r="J131" s="263"/>
      <c r="K131" s="266">
        <v>20</v>
      </c>
      <c r="L131" s="263"/>
      <c r="M131" s="263"/>
      <c r="N131" s="263"/>
      <c r="O131" s="263"/>
      <c r="P131" s="263"/>
      <c r="Q131" s="263"/>
      <c r="R131" s="267"/>
      <c r="T131" s="268"/>
      <c r="U131" s="263"/>
      <c r="V131" s="263"/>
      <c r="W131" s="263"/>
      <c r="X131" s="263"/>
      <c r="Y131" s="263"/>
      <c r="Z131" s="263"/>
      <c r="AA131" s="269"/>
      <c r="AT131" s="270" t="s">
        <v>280</v>
      </c>
      <c r="AU131" s="270" t="s">
        <v>126</v>
      </c>
      <c r="AV131" s="13" t="s">
        <v>276</v>
      </c>
      <c r="AW131" s="13" t="s">
        <v>35</v>
      </c>
      <c r="AX131" s="13" t="s">
        <v>85</v>
      </c>
      <c r="AY131" s="270" t="s">
        <v>272</v>
      </c>
    </row>
    <row r="132" s="1" customFormat="1" ht="25.5" customHeight="1">
      <c r="B132" s="48"/>
      <c r="C132" s="223" t="s">
        <v>276</v>
      </c>
      <c r="D132" s="223" t="s">
        <v>273</v>
      </c>
      <c r="E132" s="224" t="s">
        <v>1043</v>
      </c>
      <c r="F132" s="225" t="s">
        <v>1044</v>
      </c>
      <c r="G132" s="225"/>
      <c r="H132" s="225"/>
      <c r="I132" s="225"/>
      <c r="J132" s="226" t="s">
        <v>546</v>
      </c>
      <c r="K132" s="227">
        <v>42.799999999999997</v>
      </c>
      <c r="L132" s="228">
        <v>0</v>
      </c>
      <c r="M132" s="229"/>
      <c r="N132" s="230">
        <f>ROUND(L132*K132,2)</f>
        <v>0</v>
      </c>
      <c r="O132" s="230"/>
      <c r="P132" s="230"/>
      <c r="Q132" s="230"/>
      <c r="R132" s="50"/>
      <c r="T132" s="231" t="s">
        <v>22</v>
      </c>
      <c r="U132" s="58" t="s">
        <v>42</v>
      </c>
      <c r="V132" s="49"/>
      <c r="W132" s="232">
        <f>V132*K132</f>
        <v>0</v>
      </c>
      <c r="X132" s="232">
        <v>0.00055000000000000003</v>
      </c>
      <c r="Y132" s="232">
        <f>X132*K132</f>
        <v>0.023539999999999998</v>
      </c>
      <c r="Z132" s="232">
        <v>0</v>
      </c>
      <c r="AA132" s="233">
        <f>Z132*K132</f>
        <v>0</v>
      </c>
      <c r="AR132" s="24" t="s">
        <v>276</v>
      </c>
      <c r="AT132" s="24" t="s">
        <v>273</v>
      </c>
      <c r="AU132" s="24" t="s">
        <v>126</v>
      </c>
      <c r="AY132" s="24" t="s">
        <v>272</v>
      </c>
      <c r="BE132" s="144">
        <f>IF(U132="základní",N132,0)</f>
        <v>0</v>
      </c>
      <c r="BF132" s="144">
        <f>IF(U132="snížená",N132,0)</f>
        <v>0</v>
      </c>
      <c r="BG132" s="144">
        <f>IF(U132="zákl. přenesená",N132,0)</f>
        <v>0</v>
      </c>
      <c r="BH132" s="144">
        <f>IF(U132="sníž. přenesená",N132,0)</f>
        <v>0</v>
      </c>
      <c r="BI132" s="144">
        <f>IF(U132="nulová",N132,0)</f>
        <v>0</v>
      </c>
      <c r="BJ132" s="24" t="s">
        <v>85</v>
      </c>
      <c r="BK132" s="144">
        <f>ROUND(L132*K132,2)</f>
        <v>0</v>
      </c>
      <c r="BL132" s="24" t="s">
        <v>276</v>
      </c>
      <c r="BM132" s="24" t="s">
        <v>1045</v>
      </c>
    </row>
    <row r="133" s="11" customFormat="1" ht="16.5" customHeight="1">
      <c r="B133" s="243"/>
      <c r="C133" s="244"/>
      <c r="D133" s="244"/>
      <c r="E133" s="245" t="s">
        <v>22</v>
      </c>
      <c r="F133" s="285" t="s">
        <v>1046</v>
      </c>
      <c r="G133" s="286"/>
      <c r="H133" s="286"/>
      <c r="I133" s="286"/>
      <c r="J133" s="244"/>
      <c r="K133" s="247">
        <v>42.799999999999997</v>
      </c>
      <c r="L133" s="244"/>
      <c r="M133" s="244"/>
      <c r="N133" s="244"/>
      <c r="O133" s="244"/>
      <c r="P133" s="244"/>
      <c r="Q133" s="244"/>
      <c r="R133" s="248"/>
      <c r="T133" s="249"/>
      <c r="U133" s="244"/>
      <c r="V133" s="244"/>
      <c r="W133" s="244"/>
      <c r="X133" s="244"/>
      <c r="Y133" s="244"/>
      <c r="Z133" s="244"/>
      <c r="AA133" s="250"/>
      <c r="AT133" s="251" t="s">
        <v>280</v>
      </c>
      <c r="AU133" s="251" t="s">
        <v>126</v>
      </c>
      <c r="AV133" s="11" t="s">
        <v>126</v>
      </c>
      <c r="AW133" s="11" t="s">
        <v>35</v>
      </c>
      <c r="AX133" s="11" t="s">
        <v>77</v>
      </c>
      <c r="AY133" s="251" t="s">
        <v>272</v>
      </c>
    </row>
    <row r="134" s="13" customFormat="1" ht="16.5" customHeight="1">
      <c r="B134" s="262"/>
      <c r="C134" s="263"/>
      <c r="D134" s="263"/>
      <c r="E134" s="264" t="s">
        <v>22</v>
      </c>
      <c r="F134" s="265" t="s">
        <v>285</v>
      </c>
      <c r="G134" s="263"/>
      <c r="H134" s="263"/>
      <c r="I134" s="263"/>
      <c r="J134" s="263"/>
      <c r="K134" s="266">
        <v>42.799999999999997</v>
      </c>
      <c r="L134" s="263"/>
      <c r="M134" s="263"/>
      <c r="N134" s="263"/>
      <c r="O134" s="263"/>
      <c r="P134" s="263"/>
      <c r="Q134" s="263"/>
      <c r="R134" s="267"/>
      <c r="T134" s="268"/>
      <c r="U134" s="263"/>
      <c r="V134" s="263"/>
      <c r="W134" s="263"/>
      <c r="X134" s="263"/>
      <c r="Y134" s="263"/>
      <c r="Z134" s="263"/>
      <c r="AA134" s="269"/>
      <c r="AT134" s="270" t="s">
        <v>280</v>
      </c>
      <c r="AU134" s="270" t="s">
        <v>126</v>
      </c>
      <c r="AV134" s="13" t="s">
        <v>276</v>
      </c>
      <c r="AW134" s="13" t="s">
        <v>35</v>
      </c>
      <c r="AX134" s="13" t="s">
        <v>85</v>
      </c>
      <c r="AY134" s="270" t="s">
        <v>272</v>
      </c>
    </row>
    <row r="135" s="1" customFormat="1" ht="25.5" customHeight="1">
      <c r="B135" s="48"/>
      <c r="C135" s="223" t="s">
        <v>302</v>
      </c>
      <c r="D135" s="223" t="s">
        <v>273</v>
      </c>
      <c r="E135" s="224" t="s">
        <v>1047</v>
      </c>
      <c r="F135" s="225" t="s">
        <v>1048</v>
      </c>
      <c r="G135" s="225"/>
      <c r="H135" s="225"/>
      <c r="I135" s="225"/>
      <c r="J135" s="226" t="s">
        <v>546</v>
      </c>
      <c r="K135" s="227">
        <v>42.079999999999998</v>
      </c>
      <c r="L135" s="228">
        <v>0</v>
      </c>
      <c r="M135" s="229"/>
      <c r="N135" s="230">
        <f>ROUND(L135*K135,2)</f>
        <v>0</v>
      </c>
      <c r="O135" s="230"/>
      <c r="P135" s="230"/>
      <c r="Q135" s="230"/>
      <c r="R135" s="50"/>
      <c r="T135" s="231" t="s">
        <v>22</v>
      </c>
      <c r="U135" s="58" t="s">
        <v>42</v>
      </c>
      <c r="V135" s="49"/>
      <c r="W135" s="232">
        <f>V135*K135</f>
        <v>0</v>
      </c>
      <c r="X135" s="232">
        <v>0</v>
      </c>
      <c r="Y135" s="232">
        <f>X135*K135</f>
        <v>0</v>
      </c>
      <c r="Z135" s="232">
        <v>0</v>
      </c>
      <c r="AA135" s="233">
        <f>Z135*K135</f>
        <v>0</v>
      </c>
      <c r="AR135" s="24" t="s">
        <v>276</v>
      </c>
      <c r="AT135" s="24" t="s">
        <v>273</v>
      </c>
      <c r="AU135" s="24" t="s">
        <v>126</v>
      </c>
      <c r="AY135" s="24" t="s">
        <v>272</v>
      </c>
      <c r="BE135" s="144">
        <f>IF(U135="základní",N135,0)</f>
        <v>0</v>
      </c>
      <c r="BF135" s="144">
        <f>IF(U135="snížená",N135,0)</f>
        <v>0</v>
      </c>
      <c r="BG135" s="144">
        <f>IF(U135="zákl. přenesená",N135,0)</f>
        <v>0</v>
      </c>
      <c r="BH135" s="144">
        <f>IF(U135="sníž. přenesená",N135,0)</f>
        <v>0</v>
      </c>
      <c r="BI135" s="144">
        <f>IF(U135="nulová",N135,0)</f>
        <v>0</v>
      </c>
      <c r="BJ135" s="24" t="s">
        <v>85</v>
      </c>
      <c r="BK135" s="144">
        <f>ROUND(L135*K135,2)</f>
        <v>0</v>
      </c>
      <c r="BL135" s="24" t="s">
        <v>276</v>
      </c>
      <c r="BM135" s="24" t="s">
        <v>1049</v>
      </c>
    </row>
    <row r="136" s="1" customFormat="1" ht="25.5" customHeight="1">
      <c r="B136" s="48"/>
      <c r="C136" s="223" t="s">
        <v>309</v>
      </c>
      <c r="D136" s="223" t="s">
        <v>273</v>
      </c>
      <c r="E136" s="224" t="s">
        <v>1050</v>
      </c>
      <c r="F136" s="225" t="s">
        <v>1051</v>
      </c>
      <c r="G136" s="225"/>
      <c r="H136" s="225"/>
      <c r="I136" s="225"/>
      <c r="J136" s="226" t="s">
        <v>546</v>
      </c>
      <c r="K136" s="227">
        <v>6</v>
      </c>
      <c r="L136" s="228">
        <v>0</v>
      </c>
      <c r="M136" s="229"/>
      <c r="N136" s="230">
        <f>ROUND(L136*K136,2)</f>
        <v>0</v>
      </c>
      <c r="O136" s="230"/>
      <c r="P136" s="230"/>
      <c r="Q136" s="230"/>
      <c r="R136" s="50"/>
      <c r="T136" s="231" t="s">
        <v>22</v>
      </c>
      <c r="U136" s="58" t="s">
        <v>42</v>
      </c>
      <c r="V136" s="49"/>
      <c r="W136" s="232">
        <f>V136*K136</f>
        <v>0</v>
      </c>
      <c r="X136" s="232">
        <v>0.011820000000000001</v>
      </c>
      <c r="Y136" s="232">
        <f>X136*K136</f>
        <v>0.070920000000000011</v>
      </c>
      <c r="Z136" s="232">
        <v>0</v>
      </c>
      <c r="AA136" s="233">
        <f>Z136*K136</f>
        <v>0</v>
      </c>
      <c r="AR136" s="24" t="s">
        <v>276</v>
      </c>
      <c r="AT136" s="24" t="s">
        <v>273</v>
      </c>
      <c r="AU136" s="24" t="s">
        <v>126</v>
      </c>
      <c r="AY136" s="24" t="s">
        <v>272</v>
      </c>
      <c r="BE136" s="144">
        <f>IF(U136="základní",N136,0)</f>
        <v>0</v>
      </c>
      <c r="BF136" s="144">
        <f>IF(U136="snížená",N136,0)</f>
        <v>0</v>
      </c>
      <c r="BG136" s="144">
        <f>IF(U136="zákl. přenesená",N136,0)</f>
        <v>0</v>
      </c>
      <c r="BH136" s="144">
        <f>IF(U136="sníž. přenesená",N136,0)</f>
        <v>0</v>
      </c>
      <c r="BI136" s="144">
        <f>IF(U136="nulová",N136,0)</f>
        <v>0</v>
      </c>
      <c r="BJ136" s="24" t="s">
        <v>85</v>
      </c>
      <c r="BK136" s="144">
        <f>ROUND(L136*K136,2)</f>
        <v>0</v>
      </c>
      <c r="BL136" s="24" t="s">
        <v>276</v>
      </c>
      <c r="BM136" s="24" t="s">
        <v>1052</v>
      </c>
    </row>
    <row r="137" s="1" customFormat="1" ht="25.5" customHeight="1">
      <c r="B137" s="48"/>
      <c r="C137" s="223" t="s">
        <v>314</v>
      </c>
      <c r="D137" s="223" t="s">
        <v>273</v>
      </c>
      <c r="E137" s="224" t="s">
        <v>1053</v>
      </c>
      <c r="F137" s="225" t="s">
        <v>1054</v>
      </c>
      <c r="G137" s="225"/>
      <c r="H137" s="225"/>
      <c r="I137" s="225"/>
      <c r="J137" s="226" t="s">
        <v>546</v>
      </c>
      <c r="K137" s="227">
        <v>6</v>
      </c>
      <c r="L137" s="228">
        <v>0</v>
      </c>
      <c r="M137" s="229"/>
      <c r="N137" s="230">
        <f>ROUND(L137*K137,2)</f>
        <v>0</v>
      </c>
      <c r="O137" s="230"/>
      <c r="P137" s="230"/>
      <c r="Q137" s="230"/>
      <c r="R137" s="50"/>
      <c r="T137" s="231" t="s">
        <v>22</v>
      </c>
      <c r="U137" s="58" t="s">
        <v>42</v>
      </c>
      <c r="V137" s="49"/>
      <c r="W137" s="232">
        <f>V137*K137</f>
        <v>0</v>
      </c>
      <c r="X137" s="232">
        <v>0</v>
      </c>
      <c r="Y137" s="232">
        <f>X137*K137</f>
        <v>0</v>
      </c>
      <c r="Z137" s="232">
        <v>0</v>
      </c>
      <c r="AA137" s="233">
        <f>Z137*K137</f>
        <v>0</v>
      </c>
      <c r="AR137" s="24" t="s">
        <v>276</v>
      </c>
      <c r="AT137" s="24" t="s">
        <v>273</v>
      </c>
      <c r="AU137" s="24" t="s">
        <v>126</v>
      </c>
      <c r="AY137" s="24" t="s">
        <v>272</v>
      </c>
      <c r="BE137" s="144">
        <f>IF(U137="základní",N137,0)</f>
        <v>0</v>
      </c>
      <c r="BF137" s="144">
        <f>IF(U137="snížená",N137,0)</f>
        <v>0</v>
      </c>
      <c r="BG137" s="144">
        <f>IF(U137="zákl. přenesená",N137,0)</f>
        <v>0</v>
      </c>
      <c r="BH137" s="144">
        <f>IF(U137="sníž. přenesená",N137,0)</f>
        <v>0</v>
      </c>
      <c r="BI137" s="144">
        <f>IF(U137="nulová",N137,0)</f>
        <v>0</v>
      </c>
      <c r="BJ137" s="24" t="s">
        <v>85</v>
      </c>
      <c r="BK137" s="144">
        <f>ROUND(L137*K137,2)</f>
        <v>0</v>
      </c>
      <c r="BL137" s="24" t="s">
        <v>276</v>
      </c>
      <c r="BM137" s="24" t="s">
        <v>1055</v>
      </c>
    </row>
    <row r="138" s="1" customFormat="1" ht="25.5" customHeight="1">
      <c r="B138" s="48"/>
      <c r="C138" s="223" t="s">
        <v>153</v>
      </c>
      <c r="D138" s="223" t="s">
        <v>273</v>
      </c>
      <c r="E138" s="224" t="s">
        <v>274</v>
      </c>
      <c r="F138" s="225" t="s">
        <v>1056</v>
      </c>
      <c r="G138" s="225"/>
      <c r="H138" s="225"/>
      <c r="I138" s="225"/>
      <c r="J138" s="226" t="s">
        <v>124</v>
      </c>
      <c r="K138" s="227">
        <v>9</v>
      </c>
      <c r="L138" s="228">
        <v>0</v>
      </c>
      <c r="M138" s="229"/>
      <c r="N138" s="230">
        <f>ROUND(L138*K138,2)</f>
        <v>0</v>
      </c>
      <c r="O138" s="230"/>
      <c r="P138" s="230"/>
      <c r="Q138" s="230"/>
      <c r="R138" s="50"/>
      <c r="T138" s="231" t="s">
        <v>22</v>
      </c>
      <c r="U138" s="58" t="s">
        <v>42</v>
      </c>
      <c r="V138" s="49"/>
      <c r="W138" s="232">
        <f>V138*K138</f>
        <v>0</v>
      </c>
      <c r="X138" s="232">
        <v>0</v>
      </c>
      <c r="Y138" s="232">
        <f>X138*K138</f>
        <v>0</v>
      </c>
      <c r="Z138" s="232">
        <v>0</v>
      </c>
      <c r="AA138" s="233">
        <f>Z138*K138</f>
        <v>0</v>
      </c>
      <c r="AR138" s="24" t="s">
        <v>276</v>
      </c>
      <c r="AT138" s="24" t="s">
        <v>273</v>
      </c>
      <c r="AU138" s="24" t="s">
        <v>126</v>
      </c>
      <c r="AY138" s="24" t="s">
        <v>272</v>
      </c>
      <c r="BE138" s="144">
        <f>IF(U138="základní",N138,0)</f>
        <v>0</v>
      </c>
      <c r="BF138" s="144">
        <f>IF(U138="snížená",N138,0)</f>
        <v>0</v>
      </c>
      <c r="BG138" s="144">
        <f>IF(U138="zákl. přenesená",N138,0)</f>
        <v>0</v>
      </c>
      <c r="BH138" s="144">
        <f>IF(U138="sníž. přenesená",N138,0)</f>
        <v>0</v>
      </c>
      <c r="BI138" s="144">
        <f>IF(U138="nulová",N138,0)</f>
        <v>0</v>
      </c>
      <c r="BJ138" s="24" t="s">
        <v>85</v>
      </c>
      <c r="BK138" s="144">
        <f>ROUND(L138*K138,2)</f>
        <v>0</v>
      </c>
      <c r="BL138" s="24" t="s">
        <v>276</v>
      </c>
      <c r="BM138" s="24" t="s">
        <v>1057</v>
      </c>
    </row>
    <row r="139" s="11" customFormat="1" ht="16.5" customHeight="1">
      <c r="B139" s="243"/>
      <c r="C139" s="244"/>
      <c r="D139" s="244"/>
      <c r="E139" s="245" t="s">
        <v>22</v>
      </c>
      <c r="F139" s="285" t="s">
        <v>1058</v>
      </c>
      <c r="G139" s="286"/>
      <c r="H139" s="286"/>
      <c r="I139" s="286"/>
      <c r="J139" s="244"/>
      <c r="K139" s="247">
        <v>9</v>
      </c>
      <c r="L139" s="244"/>
      <c r="M139" s="244"/>
      <c r="N139" s="244"/>
      <c r="O139" s="244"/>
      <c r="P139" s="244"/>
      <c r="Q139" s="244"/>
      <c r="R139" s="248"/>
      <c r="T139" s="249"/>
      <c r="U139" s="244"/>
      <c r="V139" s="244"/>
      <c r="W139" s="244"/>
      <c r="X139" s="244"/>
      <c r="Y139" s="244"/>
      <c r="Z139" s="244"/>
      <c r="AA139" s="250"/>
      <c r="AT139" s="251" t="s">
        <v>280</v>
      </c>
      <c r="AU139" s="251" t="s">
        <v>126</v>
      </c>
      <c r="AV139" s="11" t="s">
        <v>126</v>
      </c>
      <c r="AW139" s="11" t="s">
        <v>35</v>
      </c>
      <c r="AX139" s="11" t="s">
        <v>77</v>
      </c>
      <c r="AY139" s="251" t="s">
        <v>272</v>
      </c>
    </row>
    <row r="140" s="13" customFormat="1" ht="16.5" customHeight="1">
      <c r="B140" s="262"/>
      <c r="C140" s="263"/>
      <c r="D140" s="263"/>
      <c r="E140" s="264" t="s">
        <v>22</v>
      </c>
      <c r="F140" s="265" t="s">
        <v>285</v>
      </c>
      <c r="G140" s="263"/>
      <c r="H140" s="263"/>
      <c r="I140" s="263"/>
      <c r="J140" s="263"/>
      <c r="K140" s="266">
        <v>9</v>
      </c>
      <c r="L140" s="263"/>
      <c r="M140" s="263"/>
      <c r="N140" s="263"/>
      <c r="O140" s="263"/>
      <c r="P140" s="263"/>
      <c r="Q140" s="263"/>
      <c r="R140" s="267"/>
      <c r="T140" s="268"/>
      <c r="U140" s="263"/>
      <c r="V140" s="263"/>
      <c r="W140" s="263"/>
      <c r="X140" s="263"/>
      <c r="Y140" s="263"/>
      <c r="Z140" s="263"/>
      <c r="AA140" s="269"/>
      <c r="AT140" s="270" t="s">
        <v>280</v>
      </c>
      <c r="AU140" s="270" t="s">
        <v>126</v>
      </c>
      <c r="AV140" s="13" t="s">
        <v>276</v>
      </c>
      <c r="AW140" s="13" t="s">
        <v>35</v>
      </c>
      <c r="AX140" s="13" t="s">
        <v>85</v>
      </c>
      <c r="AY140" s="270" t="s">
        <v>272</v>
      </c>
    </row>
    <row r="141" s="1" customFormat="1" ht="25.5" customHeight="1">
      <c r="B141" s="48"/>
      <c r="C141" s="223" t="s">
        <v>326</v>
      </c>
      <c r="D141" s="223" t="s">
        <v>273</v>
      </c>
      <c r="E141" s="224" t="s">
        <v>1059</v>
      </c>
      <c r="F141" s="225" t="s">
        <v>1060</v>
      </c>
      <c r="G141" s="225"/>
      <c r="H141" s="225"/>
      <c r="I141" s="225"/>
      <c r="J141" s="226" t="s">
        <v>124</v>
      </c>
      <c r="K141" s="227">
        <v>39.121000000000002</v>
      </c>
      <c r="L141" s="228">
        <v>0</v>
      </c>
      <c r="M141" s="229"/>
      <c r="N141" s="230">
        <f>ROUND(L141*K141,2)</f>
        <v>0</v>
      </c>
      <c r="O141" s="230"/>
      <c r="P141" s="230"/>
      <c r="Q141" s="230"/>
      <c r="R141" s="50"/>
      <c r="T141" s="231" t="s">
        <v>22</v>
      </c>
      <c r="U141" s="58" t="s">
        <v>42</v>
      </c>
      <c r="V141" s="49"/>
      <c r="W141" s="232">
        <f>V141*K141</f>
        <v>0</v>
      </c>
      <c r="X141" s="232">
        <v>0</v>
      </c>
      <c r="Y141" s="232">
        <f>X141*K141</f>
        <v>0</v>
      </c>
      <c r="Z141" s="232">
        <v>0</v>
      </c>
      <c r="AA141" s="233">
        <f>Z141*K141</f>
        <v>0</v>
      </c>
      <c r="AR141" s="24" t="s">
        <v>276</v>
      </c>
      <c r="AT141" s="24" t="s">
        <v>273</v>
      </c>
      <c r="AU141" s="24" t="s">
        <v>126</v>
      </c>
      <c r="AY141" s="24" t="s">
        <v>272</v>
      </c>
      <c r="BE141" s="144">
        <f>IF(U141="základní",N141,0)</f>
        <v>0</v>
      </c>
      <c r="BF141" s="144">
        <f>IF(U141="snížená",N141,0)</f>
        <v>0</v>
      </c>
      <c r="BG141" s="144">
        <f>IF(U141="zákl. přenesená",N141,0)</f>
        <v>0</v>
      </c>
      <c r="BH141" s="144">
        <f>IF(U141="sníž. přenesená",N141,0)</f>
        <v>0</v>
      </c>
      <c r="BI141" s="144">
        <f>IF(U141="nulová",N141,0)</f>
        <v>0</v>
      </c>
      <c r="BJ141" s="24" t="s">
        <v>85</v>
      </c>
      <c r="BK141" s="144">
        <f>ROUND(L141*K141,2)</f>
        <v>0</v>
      </c>
      <c r="BL141" s="24" t="s">
        <v>276</v>
      </c>
      <c r="BM141" s="24" t="s">
        <v>1061</v>
      </c>
    </row>
    <row r="142" s="1" customFormat="1" ht="38.25" customHeight="1">
      <c r="B142" s="48"/>
      <c r="C142" s="223" t="s">
        <v>331</v>
      </c>
      <c r="D142" s="223" t="s">
        <v>273</v>
      </c>
      <c r="E142" s="224" t="s">
        <v>1062</v>
      </c>
      <c r="F142" s="225" t="s">
        <v>1063</v>
      </c>
      <c r="G142" s="225"/>
      <c r="H142" s="225"/>
      <c r="I142" s="225"/>
      <c r="J142" s="226" t="s">
        <v>124</v>
      </c>
      <c r="K142" s="227">
        <v>39.121000000000002</v>
      </c>
      <c r="L142" s="228">
        <v>0</v>
      </c>
      <c r="M142" s="229"/>
      <c r="N142" s="230">
        <f>ROUND(L142*K142,2)</f>
        <v>0</v>
      </c>
      <c r="O142" s="230"/>
      <c r="P142" s="230"/>
      <c r="Q142" s="230"/>
      <c r="R142" s="50"/>
      <c r="T142" s="231" t="s">
        <v>22</v>
      </c>
      <c r="U142" s="58" t="s">
        <v>42</v>
      </c>
      <c r="V142" s="49"/>
      <c r="W142" s="232">
        <f>V142*K142</f>
        <v>0</v>
      </c>
      <c r="X142" s="232">
        <v>0</v>
      </c>
      <c r="Y142" s="232">
        <f>X142*K142</f>
        <v>0</v>
      </c>
      <c r="Z142" s="232">
        <v>0</v>
      </c>
      <c r="AA142" s="233">
        <f>Z142*K142</f>
        <v>0</v>
      </c>
      <c r="AR142" s="24" t="s">
        <v>276</v>
      </c>
      <c r="AT142" s="24" t="s">
        <v>273</v>
      </c>
      <c r="AU142" s="24" t="s">
        <v>126</v>
      </c>
      <c r="AY142" s="24" t="s">
        <v>272</v>
      </c>
      <c r="BE142" s="144">
        <f>IF(U142="základní",N142,0)</f>
        <v>0</v>
      </c>
      <c r="BF142" s="144">
        <f>IF(U142="snížená",N142,0)</f>
        <v>0</v>
      </c>
      <c r="BG142" s="144">
        <f>IF(U142="zákl. přenesená",N142,0)</f>
        <v>0</v>
      </c>
      <c r="BH142" s="144">
        <f>IF(U142="sníž. přenesená",N142,0)</f>
        <v>0</v>
      </c>
      <c r="BI142" s="144">
        <f>IF(U142="nulová",N142,0)</f>
        <v>0</v>
      </c>
      <c r="BJ142" s="24" t="s">
        <v>85</v>
      </c>
      <c r="BK142" s="144">
        <f>ROUND(L142*K142,2)</f>
        <v>0</v>
      </c>
      <c r="BL142" s="24" t="s">
        <v>276</v>
      </c>
      <c r="BM142" s="24" t="s">
        <v>1064</v>
      </c>
    </row>
    <row r="143" s="10" customFormat="1" ht="16.5" customHeight="1">
      <c r="B143" s="234"/>
      <c r="C143" s="235"/>
      <c r="D143" s="235"/>
      <c r="E143" s="236" t="s">
        <v>22</v>
      </c>
      <c r="F143" s="237" t="s">
        <v>1065</v>
      </c>
      <c r="G143" s="238"/>
      <c r="H143" s="238"/>
      <c r="I143" s="238"/>
      <c r="J143" s="235"/>
      <c r="K143" s="236" t="s">
        <v>22</v>
      </c>
      <c r="L143" s="235"/>
      <c r="M143" s="235"/>
      <c r="N143" s="235"/>
      <c r="O143" s="235"/>
      <c r="P143" s="235"/>
      <c r="Q143" s="235"/>
      <c r="R143" s="239"/>
      <c r="T143" s="240"/>
      <c r="U143" s="235"/>
      <c r="V143" s="235"/>
      <c r="W143" s="235"/>
      <c r="X143" s="235"/>
      <c r="Y143" s="235"/>
      <c r="Z143" s="235"/>
      <c r="AA143" s="241"/>
      <c r="AT143" s="242" t="s">
        <v>280</v>
      </c>
      <c r="AU143" s="242" t="s">
        <v>126</v>
      </c>
      <c r="AV143" s="10" t="s">
        <v>85</v>
      </c>
      <c r="AW143" s="10" t="s">
        <v>35</v>
      </c>
      <c r="AX143" s="10" t="s">
        <v>77</v>
      </c>
      <c r="AY143" s="242" t="s">
        <v>272</v>
      </c>
    </row>
    <row r="144" s="11" customFormat="1" ht="16.5" customHeight="1">
      <c r="B144" s="243"/>
      <c r="C144" s="244"/>
      <c r="D144" s="244"/>
      <c r="E144" s="245" t="s">
        <v>1066</v>
      </c>
      <c r="F144" s="246" t="s">
        <v>1067</v>
      </c>
      <c r="G144" s="244"/>
      <c r="H144" s="244"/>
      <c r="I144" s="244"/>
      <c r="J144" s="244"/>
      <c r="K144" s="247">
        <v>33.121000000000002</v>
      </c>
      <c r="L144" s="244"/>
      <c r="M144" s="244"/>
      <c r="N144" s="244"/>
      <c r="O144" s="244"/>
      <c r="P144" s="244"/>
      <c r="Q144" s="244"/>
      <c r="R144" s="248"/>
      <c r="T144" s="249"/>
      <c r="U144" s="244"/>
      <c r="V144" s="244"/>
      <c r="W144" s="244"/>
      <c r="X144" s="244"/>
      <c r="Y144" s="244"/>
      <c r="Z144" s="244"/>
      <c r="AA144" s="250"/>
      <c r="AT144" s="251" t="s">
        <v>280</v>
      </c>
      <c r="AU144" s="251" t="s">
        <v>126</v>
      </c>
      <c r="AV144" s="11" t="s">
        <v>126</v>
      </c>
      <c r="AW144" s="11" t="s">
        <v>35</v>
      </c>
      <c r="AX144" s="11" t="s">
        <v>77</v>
      </c>
      <c r="AY144" s="251" t="s">
        <v>272</v>
      </c>
    </row>
    <row r="145" s="10" customFormat="1" ht="25.5" customHeight="1">
      <c r="B145" s="234"/>
      <c r="C145" s="235"/>
      <c r="D145" s="235"/>
      <c r="E145" s="236" t="s">
        <v>22</v>
      </c>
      <c r="F145" s="252" t="s">
        <v>1068</v>
      </c>
      <c r="G145" s="235"/>
      <c r="H145" s="235"/>
      <c r="I145" s="235"/>
      <c r="J145" s="235"/>
      <c r="K145" s="236" t="s">
        <v>22</v>
      </c>
      <c r="L145" s="235"/>
      <c r="M145" s="235"/>
      <c r="N145" s="235"/>
      <c r="O145" s="235"/>
      <c r="P145" s="235"/>
      <c r="Q145" s="235"/>
      <c r="R145" s="239"/>
      <c r="T145" s="240"/>
      <c r="U145" s="235"/>
      <c r="V145" s="235"/>
      <c r="W145" s="235"/>
      <c r="X145" s="235"/>
      <c r="Y145" s="235"/>
      <c r="Z145" s="235"/>
      <c r="AA145" s="241"/>
      <c r="AT145" s="242" t="s">
        <v>280</v>
      </c>
      <c r="AU145" s="242" t="s">
        <v>126</v>
      </c>
      <c r="AV145" s="10" t="s">
        <v>85</v>
      </c>
      <c r="AW145" s="10" t="s">
        <v>35</v>
      </c>
      <c r="AX145" s="10" t="s">
        <v>77</v>
      </c>
      <c r="AY145" s="242" t="s">
        <v>272</v>
      </c>
    </row>
    <row r="146" s="11" customFormat="1" ht="16.5" customHeight="1">
      <c r="B146" s="243"/>
      <c r="C146" s="244"/>
      <c r="D146" s="244"/>
      <c r="E146" s="245" t="s">
        <v>22</v>
      </c>
      <c r="F146" s="246" t="s">
        <v>1069</v>
      </c>
      <c r="G146" s="244"/>
      <c r="H146" s="244"/>
      <c r="I146" s="244"/>
      <c r="J146" s="244"/>
      <c r="K146" s="247">
        <v>6</v>
      </c>
      <c r="L146" s="244"/>
      <c r="M146" s="244"/>
      <c r="N146" s="244"/>
      <c r="O146" s="244"/>
      <c r="P146" s="244"/>
      <c r="Q146" s="244"/>
      <c r="R146" s="248"/>
      <c r="T146" s="249"/>
      <c r="U146" s="244"/>
      <c r="V146" s="244"/>
      <c r="W146" s="244"/>
      <c r="X146" s="244"/>
      <c r="Y146" s="244"/>
      <c r="Z146" s="244"/>
      <c r="AA146" s="250"/>
      <c r="AT146" s="251" t="s">
        <v>280</v>
      </c>
      <c r="AU146" s="251" t="s">
        <v>126</v>
      </c>
      <c r="AV146" s="11" t="s">
        <v>126</v>
      </c>
      <c r="AW146" s="11" t="s">
        <v>35</v>
      </c>
      <c r="AX146" s="11" t="s">
        <v>77</v>
      </c>
      <c r="AY146" s="251" t="s">
        <v>272</v>
      </c>
    </row>
    <row r="147" s="13" customFormat="1" ht="16.5" customHeight="1">
      <c r="B147" s="262"/>
      <c r="C147" s="263"/>
      <c r="D147" s="263"/>
      <c r="E147" s="264" t="s">
        <v>1018</v>
      </c>
      <c r="F147" s="265" t="s">
        <v>285</v>
      </c>
      <c r="G147" s="263"/>
      <c r="H147" s="263"/>
      <c r="I147" s="263"/>
      <c r="J147" s="263"/>
      <c r="K147" s="266">
        <v>39.121000000000002</v>
      </c>
      <c r="L147" s="263"/>
      <c r="M147" s="263"/>
      <c r="N147" s="263"/>
      <c r="O147" s="263"/>
      <c r="P147" s="263"/>
      <c r="Q147" s="263"/>
      <c r="R147" s="267"/>
      <c r="T147" s="268"/>
      <c r="U147" s="263"/>
      <c r="V147" s="263"/>
      <c r="W147" s="263"/>
      <c r="X147" s="263"/>
      <c r="Y147" s="263"/>
      <c r="Z147" s="263"/>
      <c r="AA147" s="269"/>
      <c r="AT147" s="270" t="s">
        <v>280</v>
      </c>
      <c r="AU147" s="270" t="s">
        <v>126</v>
      </c>
      <c r="AV147" s="13" t="s">
        <v>276</v>
      </c>
      <c r="AW147" s="13" t="s">
        <v>35</v>
      </c>
      <c r="AX147" s="13" t="s">
        <v>85</v>
      </c>
      <c r="AY147" s="270" t="s">
        <v>272</v>
      </c>
    </row>
    <row r="148" s="1" customFormat="1" ht="38.25" customHeight="1">
      <c r="B148" s="48"/>
      <c r="C148" s="223" t="s">
        <v>338</v>
      </c>
      <c r="D148" s="223" t="s">
        <v>273</v>
      </c>
      <c r="E148" s="224" t="s">
        <v>1070</v>
      </c>
      <c r="F148" s="225" t="s">
        <v>1071</v>
      </c>
      <c r="G148" s="225"/>
      <c r="H148" s="225"/>
      <c r="I148" s="225"/>
      <c r="J148" s="226" t="s">
        <v>124</v>
      </c>
      <c r="K148" s="227">
        <v>39.121000000000002</v>
      </c>
      <c r="L148" s="228">
        <v>0</v>
      </c>
      <c r="M148" s="229"/>
      <c r="N148" s="230">
        <f>ROUND(L148*K148,2)</f>
        <v>0</v>
      </c>
      <c r="O148" s="230"/>
      <c r="P148" s="230"/>
      <c r="Q148" s="230"/>
      <c r="R148" s="50"/>
      <c r="T148" s="231" t="s">
        <v>22</v>
      </c>
      <c r="U148" s="58" t="s">
        <v>42</v>
      </c>
      <c r="V148" s="49"/>
      <c r="W148" s="232">
        <f>V148*K148</f>
        <v>0</v>
      </c>
      <c r="X148" s="232">
        <v>0</v>
      </c>
      <c r="Y148" s="232">
        <f>X148*K148</f>
        <v>0</v>
      </c>
      <c r="Z148" s="232">
        <v>0</v>
      </c>
      <c r="AA148" s="233">
        <f>Z148*K148</f>
        <v>0</v>
      </c>
      <c r="AR148" s="24" t="s">
        <v>276</v>
      </c>
      <c r="AT148" s="24" t="s">
        <v>273</v>
      </c>
      <c r="AU148" s="24" t="s">
        <v>126</v>
      </c>
      <c r="AY148" s="24" t="s">
        <v>272</v>
      </c>
      <c r="BE148" s="144">
        <f>IF(U148="základní",N148,0)</f>
        <v>0</v>
      </c>
      <c r="BF148" s="144">
        <f>IF(U148="snížená",N148,0)</f>
        <v>0</v>
      </c>
      <c r="BG148" s="144">
        <f>IF(U148="zákl. přenesená",N148,0)</f>
        <v>0</v>
      </c>
      <c r="BH148" s="144">
        <f>IF(U148="sníž. přenesená",N148,0)</f>
        <v>0</v>
      </c>
      <c r="BI148" s="144">
        <f>IF(U148="nulová",N148,0)</f>
        <v>0</v>
      </c>
      <c r="BJ148" s="24" t="s">
        <v>85</v>
      </c>
      <c r="BK148" s="144">
        <f>ROUND(L148*K148,2)</f>
        <v>0</v>
      </c>
      <c r="BL148" s="24" t="s">
        <v>276</v>
      </c>
      <c r="BM148" s="24" t="s">
        <v>1072</v>
      </c>
    </row>
    <row r="149" s="11" customFormat="1" ht="16.5" customHeight="1">
      <c r="B149" s="243"/>
      <c r="C149" s="244"/>
      <c r="D149" s="244"/>
      <c r="E149" s="245" t="s">
        <v>22</v>
      </c>
      <c r="F149" s="285" t="s">
        <v>1020</v>
      </c>
      <c r="G149" s="286"/>
      <c r="H149" s="286"/>
      <c r="I149" s="286"/>
      <c r="J149" s="244"/>
      <c r="K149" s="247">
        <v>39.121000000000002</v>
      </c>
      <c r="L149" s="244"/>
      <c r="M149" s="244"/>
      <c r="N149" s="244"/>
      <c r="O149" s="244"/>
      <c r="P149" s="244"/>
      <c r="Q149" s="244"/>
      <c r="R149" s="248"/>
      <c r="T149" s="249"/>
      <c r="U149" s="244"/>
      <c r="V149" s="244"/>
      <c r="W149" s="244"/>
      <c r="X149" s="244"/>
      <c r="Y149" s="244"/>
      <c r="Z149" s="244"/>
      <c r="AA149" s="250"/>
      <c r="AT149" s="251" t="s">
        <v>280</v>
      </c>
      <c r="AU149" s="251" t="s">
        <v>126</v>
      </c>
      <c r="AV149" s="11" t="s">
        <v>126</v>
      </c>
      <c r="AW149" s="11" t="s">
        <v>35</v>
      </c>
      <c r="AX149" s="11" t="s">
        <v>77</v>
      </c>
      <c r="AY149" s="251" t="s">
        <v>272</v>
      </c>
    </row>
    <row r="150" s="13" customFormat="1" ht="16.5" customHeight="1">
      <c r="B150" s="262"/>
      <c r="C150" s="263"/>
      <c r="D150" s="263"/>
      <c r="E150" s="264" t="s">
        <v>22</v>
      </c>
      <c r="F150" s="265" t="s">
        <v>285</v>
      </c>
      <c r="G150" s="263"/>
      <c r="H150" s="263"/>
      <c r="I150" s="263"/>
      <c r="J150" s="263"/>
      <c r="K150" s="266">
        <v>39.121000000000002</v>
      </c>
      <c r="L150" s="263"/>
      <c r="M150" s="263"/>
      <c r="N150" s="263"/>
      <c r="O150" s="263"/>
      <c r="P150" s="263"/>
      <c r="Q150" s="263"/>
      <c r="R150" s="267"/>
      <c r="T150" s="268"/>
      <c r="U150" s="263"/>
      <c r="V150" s="263"/>
      <c r="W150" s="263"/>
      <c r="X150" s="263"/>
      <c r="Y150" s="263"/>
      <c r="Z150" s="263"/>
      <c r="AA150" s="269"/>
      <c r="AT150" s="270" t="s">
        <v>280</v>
      </c>
      <c r="AU150" s="270" t="s">
        <v>126</v>
      </c>
      <c r="AV150" s="13" t="s">
        <v>276</v>
      </c>
      <c r="AW150" s="13" t="s">
        <v>35</v>
      </c>
      <c r="AX150" s="13" t="s">
        <v>85</v>
      </c>
      <c r="AY150" s="270" t="s">
        <v>272</v>
      </c>
    </row>
    <row r="151" s="1" customFormat="1" ht="25.5" customHeight="1">
      <c r="B151" s="48"/>
      <c r="C151" s="223" t="s">
        <v>343</v>
      </c>
      <c r="D151" s="223" t="s">
        <v>273</v>
      </c>
      <c r="E151" s="224" t="s">
        <v>1073</v>
      </c>
      <c r="F151" s="225" t="s">
        <v>1074</v>
      </c>
      <c r="G151" s="225"/>
      <c r="H151" s="225"/>
      <c r="I151" s="225"/>
      <c r="J151" s="226" t="s">
        <v>124</v>
      </c>
      <c r="K151" s="227">
        <v>3.6000000000000001</v>
      </c>
      <c r="L151" s="228">
        <v>0</v>
      </c>
      <c r="M151" s="229"/>
      <c r="N151" s="230">
        <f>ROUND(L151*K151,2)</f>
        <v>0</v>
      </c>
      <c r="O151" s="230"/>
      <c r="P151" s="230"/>
      <c r="Q151" s="230"/>
      <c r="R151" s="50"/>
      <c r="T151" s="231" t="s">
        <v>22</v>
      </c>
      <c r="U151" s="58" t="s">
        <v>42</v>
      </c>
      <c r="V151" s="49"/>
      <c r="W151" s="232">
        <f>V151*K151</f>
        <v>0</v>
      </c>
      <c r="X151" s="232">
        <v>0</v>
      </c>
      <c r="Y151" s="232">
        <f>X151*K151</f>
        <v>0</v>
      </c>
      <c r="Z151" s="232">
        <v>0</v>
      </c>
      <c r="AA151" s="233">
        <f>Z151*K151</f>
        <v>0</v>
      </c>
      <c r="AR151" s="24" t="s">
        <v>276</v>
      </c>
      <c r="AT151" s="24" t="s">
        <v>273</v>
      </c>
      <c r="AU151" s="24" t="s">
        <v>126</v>
      </c>
      <c r="AY151" s="24" t="s">
        <v>272</v>
      </c>
      <c r="BE151" s="144">
        <f>IF(U151="základní",N151,0)</f>
        <v>0</v>
      </c>
      <c r="BF151" s="144">
        <f>IF(U151="snížená",N151,0)</f>
        <v>0</v>
      </c>
      <c r="BG151" s="144">
        <f>IF(U151="zákl. přenesená",N151,0)</f>
        <v>0</v>
      </c>
      <c r="BH151" s="144">
        <f>IF(U151="sníž. přenesená",N151,0)</f>
        <v>0</v>
      </c>
      <c r="BI151" s="144">
        <f>IF(U151="nulová",N151,0)</f>
        <v>0</v>
      </c>
      <c r="BJ151" s="24" t="s">
        <v>85</v>
      </c>
      <c r="BK151" s="144">
        <f>ROUND(L151*K151,2)</f>
        <v>0</v>
      </c>
      <c r="BL151" s="24" t="s">
        <v>276</v>
      </c>
      <c r="BM151" s="24" t="s">
        <v>1075</v>
      </c>
    </row>
    <row r="152" s="11" customFormat="1" ht="16.5" customHeight="1">
      <c r="B152" s="243"/>
      <c r="C152" s="244"/>
      <c r="D152" s="244"/>
      <c r="E152" s="245" t="s">
        <v>22</v>
      </c>
      <c r="F152" s="285" t="s">
        <v>1076</v>
      </c>
      <c r="G152" s="286"/>
      <c r="H152" s="286"/>
      <c r="I152" s="286"/>
      <c r="J152" s="244"/>
      <c r="K152" s="247">
        <v>3.6000000000000001</v>
      </c>
      <c r="L152" s="244"/>
      <c r="M152" s="244"/>
      <c r="N152" s="244"/>
      <c r="O152" s="244"/>
      <c r="P152" s="244"/>
      <c r="Q152" s="244"/>
      <c r="R152" s="248"/>
      <c r="T152" s="249"/>
      <c r="U152" s="244"/>
      <c r="V152" s="244"/>
      <c r="W152" s="244"/>
      <c r="X152" s="244"/>
      <c r="Y152" s="244"/>
      <c r="Z152" s="244"/>
      <c r="AA152" s="250"/>
      <c r="AT152" s="251" t="s">
        <v>280</v>
      </c>
      <c r="AU152" s="251" t="s">
        <v>126</v>
      </c>
      <c r="AV152" s="11" t="s">
        <v>126</v>
      </c>
      <c r="AW152" s="11" t="s">
        <v>35</v>
      </c>
      <c r="AX152" s="11" t="s">
        <v>77</v>
      </c>
      <c r="AY152" s="251" t="s">
        <v>272</v>
      </c>
    </row>
    <row r="153" s="13" customFormat="1" ht="16.5" customHeight="1">
      <c r="B153" s="262"/>
      <c r="C153" s="263"/>
      <c r="D153" s="263"/>
      <c r="E153" s="264" t="s">
        <v>1027</v>
      </c>
      <c r="F153" s="265" t="s">
        <v>285</v>
      </c>
      <c r="G153" s="263"/>
      <c r="H153" s="263"/>
      <c r="I153" s="263"/>
      <c r="J153" s="263"/>
      <c r="K153" s="266">
        <v>3.6000000000000001</v>
      </c>
      <c r="L153" s="263"/>
      <c r="M153" s="263"/>
      <c r="N153" s="263"/>
      <c r="O153" s="263"/>
      <c r="P153" s="263"/>
      <c r="Q153" s="263"/>
      <c r="R153" s="267"/>
      <c r="T153" s="268"/>
      <c r="U153" s="263"/>
      <c r="V153" s="263"/>
      <c r="W153" s="263"/>
      <c r="X153" s="263"/>
      <c r="Y153" s="263"/>
      <c r="Z153" s="263"/>
      <c r="AA153" s="269"/>
      <c r="AT153" s="270" t="s">
        <v>280</v>
      </c>
      <c r="AU153" s="270" t="s">
        <v>126</v>
      </c>
      <c r="AV153" s="13" t="s">
        <v>276</v>
      </c>
      <c r="AW153" s="13" t="s">
        <v>35</v>
      </c>
      <c r="AX153" s="13" t="s">
        <v>85</v>
      </c>
      <c r="AY153" s="270" t="s">
        <v>272</v>
      </c>
    </row>
    <row r="154" s="1" customFormat="1" ht="25.5" customHeight="1">
      <c r="B154" s="48"/>
      <c r="C154" s="223" t="s">
        <v>348</v>
      </c>
      <c r="D154" s="223" t="s">
        <v>273</v>
      </c>
      <c r="E154" s="224" t="s">
        <v>1077</v>
      </c>
      <c r="F154" s="225" t="s">
        <v>1078</v>
      </c>
      <c r="G154" s="225"/>
      <c r="H154" s="225"/>
      <c r="I154" s="225"/>
      <c r="J154" s="226" t="s">
        <v>124</v>
      </c>
      <c r="K154" s="227">
        <v>3.6000000000000001</v>
      </c>
      <c r="L154" s="228">
        <v>0</v>
      </c>
      <c r="M154" s="229"/>
      <c r="N154" s="230">
        <f>ROUND(L154*K154,2)</f>
        <v>0</v>
      </c>
      <c r="O154" s="230"/>
      <c r="P154" s="230"/>
      <c r="Q154" s="230"/>
      <c r="R154" s="50"/>
      <c r="T154" s="231" t="s">
        <v>22</v>
      </c>
      <c r="U154" s="58" t="s">
        <v>42</v>
      </c>
      <c r="V154" s="49"/>
      <c r="W154" s="232">
        <f>V154*K154</f>
        <v>0</v>
      </c>
      <c r="X154" s="232">
        <v>0</v>
      </c>
      <c r="Y154" s="232">
        <f>X154*K154</f>
        <v>0</v>
      </c>
      <c r="Z154" s="232">
        <v>0</v>
      </c>
      <c r="AA154" s="233">
        <f>Z154*K154</f>
        <v>0</v>
      </c>
      <c r="AR154" s="24" t="s">
        <v>276</v>
      </c>
      <c r="AT154" s="24" t="s">
        <v>273</v>
      </c>
      <c r="AU154" s="24" t="s">
        <v>126</v>
      </c>
      <c r="AY154" s="24" t="s">
        <v>272</v>
      </c>
      <c r="BE154" s="144">
        <f>IF(U154="základní",N154,0)</f>
        <v>0</v>
      </c>
      <c r="BF154" s="144">
        <f>IF(U154="snížená",N154,0)</f>
        <v>0</v>
      </c>
      <c r="BG154" s="144">
        <f>IF(U154="zákl. přenesená",N154,0)</f>
        <v>0</v>
      </c>
      <c r="BH154" s="144">
        <f>IF(U154="sníž. přenesená",N154,0)</f>
        <v>0</v>
      </c>
      <c r="BI154" s="144">
        <f>IF(U154="nulová",N154,0)</f>
        <v>0</v>
      </c>
      <c r="BJ154" s="24" t="s">
        <v>85</v>
      </c>
      <c r="BK154" s="144">
        <f>ROUND(L154*K154,2)</f>
        <v>0</v>
      </c>
      <c r="BL154" s="24" t="s">
        <v>276</v>
      </c>
      <c r="BM154" s="24" t="s">
        <v>1079</v>
      </c>
    </row>
    <row r="155" s="1" customFormat="1" ht="25.5" customHeight="1">
      <c r="B155" s="48"/>
      <c r="C155" s="223" t="s">
        <v>357</v>
      </c>
      <c r="D155" s="223" t="s">
        <v>273</v>
      </c>
      <c r="E155" s="224" t="s">
        <v>1080</v>
      </c>
      <c r="F155" s="225" t="s">
        <v>1081</v>
      </c>
      <c r="G155" s="225"/>
      <c r="H155" s="225"/>
      <c r="I155" s="225"/>
      <c r="J155" s="226" t="s">
        <v>334</v>
      </c>
      <c r="K155" s="227">
        <v>83.079999999999998</v>
      </c>
      <c r="L155" s="228">
        <v>0</v>
      </c>
      <c r="M155" s="229"/>
      <c r="N155" s="230">
        <f>ROUND(L155*K155,2)</f>
        <v>0</v>
      </c>
      <c r="O155" s="230"/>
      <c r="P155" s="230"/>
      <c r="Q155" s="230"/>
      <c r="R155" s="50"/>
      <c r="T155" s="231" t="s">
        <v>22</v>
      </c>
      <c r="U155" s="58" t="s">
        <v>42</v>
      </c>
      <c r="V155" s="49"/>
      <c r="W155" s="232">
        <f>V155*K155</f>
        <v>0</v>
      </c>
      <c r="X155" s="232">
        <v>0.00084999999999999995</v>
      </c>
      <c r="Y155" s="232">
        <f>X155*K155</f>
        <v>0.070618</v>
      </c>
      <c r="Z155" s="232">
        <v>0</v>
      </c>
      <c r="AA155" s="233">
        <f>Z155*K155</f>
        <v>0</v>
      </c>
      <c r="AR155" s="24" t="s">
        <v>276</v>
      </c>
      <c r="AT155" s="24" t="s">
        <v>273</v>
      </c>
      <c r="AU155" s="24" t="s">
        <v>126</v>
      </c>
      <c r="AY155" s="24" t="s">
        <v>272</v>
      </c>
      <c r="BE155" s="144">
        <f>IF(U155="základní",N155,0)</f>
        <v>0</v>
      </c>
      <c r="BF155" s="144">
        <f>IF(U155="snížená",N155,0)</f>
        <v>0</v>
      </c>
      <c r="BG155" s="144">
        <f>IF(U155="zákl. přenesená",N155,0)</f>
        <v>0</v>
      </c>
      <c r="BH155" s="144">
        <f>IF(U155="sníž. přenesená",N155,0)</f>
        <v>0</v>
      </c>
      <c r="BI155" s="144">
        <f>IF(U155="nulová",N155,0)</f>
        <v>0</v>
      </c>
      <c r="BJ155" s="24" t="s">
        <v>85</v>
      </c>
      <c r="BK155" s="144">
        <f>ROUND(L155*K155,2)</f>
        <v>0</v>
      </c>
      <c r="BL155" s="24" t="s">
        <v>276</v>
      </c>
      <c r="BM155" s="24" t="s">
        <v>1082</v>
      </c>
    </row>
    <row r="156" s="11" customFormat="1" ht="16.5" customHeight="1">
      <c r="B156" s="243"/>
      <c r="C156" s="244"/>
      <c r="D156" s="244"/>
      <c r="E156" s="245" t="s">
        <v>22</v>
      </c>
      <c r="F156" s="285" t="s">
        <v>1083</v>
      </c>
      <c r="G156" s="286"/>
      <c r="H156" s="286"/>
      <c r="I156" s="286"/>
      <c r="J156" s="244"/>
      <c r="K156" s="247">
        <v>73.079999999999998</v>
      </c>
      <c r="L156" s="244"/>
      <c r="M156" s="244"/>
      <c r="N156" s="244"/>
      <c r="O156" s="244"/>
      <c r="P156" s="244"/>
      <c r="Q156" s="244"/>
      <c r="R156" s="248"/>
      <c r="T156" s="249"/>
      <c r="U156" s="244"/>
      <c r="V156" s="244"/>
      <c r="W156" s="244"/>
      <c r="X156" s="244"/>
      <c r="Y156" s="244"/>
      <c r="Z156" s="244"/>
      <c r="AA156" s="250"/>
      <c r="AT156" s="251" t="s">
        <v>280</v>
      </c>
      <c r="AU156" s="251" t="s">
        <v>126</v>
      </c>
      <c r="AV156" s="11" t="s">
        <v>126</v>
      </c>
      <c r="AW156" s="11" t="s">
        <v>35</v>
      </c>
      <c r="AX156" s="11" t="s">
        <v>77</v>
      </c>
      <c r="AY156" s="251" t="s">
        <v>272</v>
      </c>
    </row>
    <row r="157" s="11" customFormat="1" ht="16.5" customHeight="1">
      <c r="B157" s="243"/>
      <c r="C157" s="244"/>
      <c r="D157" s="244"/>
      <c r="E157" s="245" t="s">
        <v>22</v>
      </c>
      <c r="F157" s="246" t="s">
        <v>1084</v>
      </c>
      <c r="G157" s="244"/>
      <c r="H157" s="244"/>
      <c r="I157" s="244"/>
      <c r="J157" s="244"/>
      <c r="K157" s="247">
        <v>10</v>
      </c>
      <c r="L157" s="244"/>
      <c r="M157" s="244"/>
      <c r="N157" s="244"/>
      <c r="O157" s="244"/>
      <c r="P157" s="244"/>
      <c r="Q157" s="244"/>
      <c r="R157" s="248"/>
      <c r="T157" s="249"/>
      <c r="U157" s="244"/>
      <c r="V157" s="244"/>
      <c r="W157" s="244"/>
      <c r="X157" s="244"/>
      <c r="Y157" s="244"/>
      <c r="Z157" s="244"/>
      <c r="AA157" s="250"/>
      <c r="AT157" s="251" t="s">
        <v>280</v>
      </c>
      <c r="AU157" s="251" t="s">
        <v>126</v>
      </c>
      <c r="AV157" s="11" t="s">
        <v>126</v>
      </c>
      <c r="AW157" s="11" t="s">
        <v>35</v>
      </c>
      <c r="AX157" s="11" t="s">
        <v>77</v>
      </c>
      <c r="AY157" s="251" t="s">
        <v>272</v>
      </c>
    </row>
    <row r="158" s="13" customFormat="1" ht="16.5" customHeight="1">
      <c r="B158" s="262"/>
      <c r="C158" s="263"/>
      <c r="D158" s="263"/>
      <c r="E158" s="264" t="s">
        <v>1015</v>
      </c>
      <c r="F158" s="265" t="s">
        <v>285</v>
      </c>
      <c r="G158" s="263"/>
      <c r="H158" s="263"/>
      <c r="I158" s="263"/>
      <c r="J158" s="263"/>
      <c r="K158" s="266">
        <v>83.079999999999998</v>
      </c>
      <c r="L158" s="263"/>
      <c r="M158" s="263"/>
      <c r="N158" s="263"/>
      <c r="O158" s="263"/>
      <c r="P158" s="263"/>
      <c r="Q158" s="263"/>
      <c r="R158" s="267"/>
      <c r="T158" s="268"/>
      <c r="U158" s="263"/>
      <c r="V158" s="263"/>
      <c r="W158" s="263"/>
      <c r="X158" s="263"/>
      <c r="Y158" s="263"/>
      <c r="Z158" s="263"/>
      <c r="AA158" s="269"/>
      <c r="AT158" s="270" t="s">
        <v>280</v>
      </c>
      <c r="AU158" s="270" t="s">
        <v>126</v>
      </c>
      <c r="AV158" s="13" t="s">
        <v>276</v>
      </c>
      <c r="AW158" s="13" t="s">
        <v>35</v>
      </c>
      <c r="AX158" s="13" t="s">
        <v>85</v>
      </c>
      <c r="AY158" s="270" t="s">
        <v>272</v>
      </c>
    </row>
    <row r="159" s="1" customFormat="1" ht="25.5" customHeight="1">
      <c r="B159" s="48"/>
      <c r="C159" s="223" t="s">
        <v>11</v>
      </c>
      <c r="D159" s="223" t="s">
        <v>273</v>
      </c>
      <c r="E159" s="224" t="s">
        <v>1085</v>
      </c>
      <c r="F159" s="225" t="s">
        <v>1086</v>
      </c>
      <c r="G159" s="225"/>
      <c r="H159" s="225"/>
      <c r="I159" s="225"/>
      <c r="J159" s="226" t="s">
        <v>334</v>
      </c>
      <c r="K159" s="227">
        <v>83.079999999999998</v>
      </c>
      <c r="L159" s="228">
        <v>0</v>
      </c>
      <c r="M159" s="229"/>
      <c r="N159" s="230">
        <f>ROUND(L159*K159,2)</f>
        <v>0</v>
      </c>
      <c r="O159" s="230"/>
      <c r="P159" s="230"/>
      <c r="Q159" s="230"/>
      <c r="R159" s="50"/>
      <c r="T159" s="231" t="s">
        <v>22</v>
      </c>
      <c r="U159" s="58" t="s">
        <v>42</v>
      </c>
      <c r="V159" s="49"/>
      <c r="W159" s="232">
        <f>V159*K159</f>
        <v>0</v>
      </c>
      <c r="X159" s="232">
        <v>0</v>
      </c>
      <c r="Y159" s="232">
        <f>X159*K159</f>
        <v>0</v>
      </c>
      <c r="Z159" s="232">
        <v>0</v>
      </c>
      <c r="AA159" s="233">
        <f>Z159*K159</f>
        <v>0</v>
      </c>
      <c r="AR159" s="24" t="s">
        <v>276</v>
      </c>
      <c r="AT159" s="24" t="s">
        <v>273</v>
      </c>
      <c r="AU159" s="24" t="s">
        <v>126</v>
      </c>
      <c r="AY159" s="24" t="s">
        <v>272</v>
      </c>
      <c r="BE159" s="144">
        <f>IF(U159="základní",N159,0)</f>
        <v>0</v>
      </c>
      <c r="BF159" s="144">
        <f>IF(U159="snížená",N159,0)</f>
        <v>0</v>
      </c>
      <c r="BG159" s="144">
        <f>IF(U159="zákl. přenesená",N159,0)</f>
        <v>0</v>
      </c>
      <c r="BH159" s="144">
        <f>IF(U159="sníž. přenesená",N159,0)</f>
        <v>0</v>
      </c>
      <c r="BI159" s="144">
        <f>IF(U159="nulová",N159,0)</f>
        <v>0</v>
      </c>
      <c r="BJ159" s="24" t="s">
        <v>85</v>
      </c>
      <c r="BK159" s="144">
        <f>ROUND(L159*K159,2)</f>
        <v>0</v>
      </c>
      <c r="BL159" s="24" t="s">
        <v>276</v>
      </c>
      <c r="BM159" s="24" t="s">
        <v>1087</v>
      </c>
    </row>
    <row r="160" s="11" customFormat="1" ht="16.5" customHeight="1">
      <c r="B160" s="243"/>
      <c r="C160" s="244"/>
      <c r="D160" s="244"/>
      <c r="E160" s="245" t="s">
        <v>22</v>
      </c>
      <c r="F160" s="285" t="s">
        <v>1015</v>
      </c>
      <c r="G160" s="286"/>
      <c r="H160" s="286"/>
      <c r="I160" s="286"/>
      <c r="J160" s="244"/>
      <c r="K160" s="247">
        <v>83.079999999999998</v>
      </c>
      <c r="L160" s="244"/>
      <c r="M160" s="244"/>
      <c r="N160" s="244"/>
      <c r="O160" s="244"/>
      <c r="P160" s="244"/>
      <c r="Q160" s="244"/>
      <c r="R160" s="248"/>
      <c r="T160" s="249"/>
      <c r="U160" s="244"/>
      <c r="V160" s="244"/>
      <c r="W160" s="244"/>
      <c r="X160" s="244"/>
      <c r="Y160" s="244"/>
      <c r="Z160" s="244"/>
      <c r="AA160" s="250"/>
      <c r="AT160" s="251" t="s">
        <v>280</v>
      </c>
      <c r="AU160" s="251" t="s">
        <v>126</v>
      </c>
      <c r="AV160" s="11" t="s">
        <v>126</v>
      </c>
      <c r="AW160" s="11" t="s">
        <v>35</v>
      </c>
      <c r="AX160" s="11" t="s">
        <v>77</v>
      </c>
      <c r="AY160" s="251" t="s">
        <v>272</v>
      </c>
    </row>
    <row r="161" s="13" customFormat="1" ht="16.5" customHeight="1">
      <c r="B161" s="262"/>
      <c r="C161" s="263"/>
      <c r="D161" s="263"/>
      <c r="E161" s="264" t="s">
        <v>22</v>
      </c>
      <c r="F161" s="265" t="s">
        <v>285</v>
      </c>
      <c r="G161" s="263"/>
      <c r="H161" s="263"/>
      <c r="I161" s="263"/>
      <c r="J161" s="263"/>
      <c r="K161" s="266">
        <v>83.079999999999998</v>
      </c>
      <c r="L161" s="263"/>
      <c r="M161" s="263"/>
      <c r="N161" s="263"/>
      <c r="O161" s="263"/>
      <c r="P161" s="263"/>
      <c r="Q161" s="263"/>
      <c r="R161" s="267"/>
      <c r="T161" s="268"/>
      <c r="U161" s="263"/>
      <c r="V161" s="263"/>
      <c r="W161" s="263"/>
      <c r="X161" s="263"/>
      <c r="Y161" s="263"/>
      <c r="Z161" s="263"/>
      <c r="AA161" s="269"/>
      <c r="AT161" s="270" t="s">
        <v>280</v>
      </c>
      <c r="AU161" s="270" t="s">
        <v>126</v>
      </c>
      <c r="AV161" s="13" t="s">
        <v>276</v>
      </c>
      <c r="AW161" s="13" t="s">
        <v>35</v>
      </c>
      <c r="AX161" s="13" t="s">
        <v>85</v>
      </c>
      <c r="AY161" s="270" t="s">
        <v>272</v>
      </c>
    </row>
    <row r="162" s="1" customFormat="1" ht="25.5" customHeight="1">
      <c r="B162" s="48"/>
      <c r="C162" s="223" t="s">
        <v>369</v>
      </c>
      <c r="D162" s="223" t="s">
        <v>273</v>
      </c>
      <c r="E162" s="224" t="s">
        <v>291</v>
      </c>
      <c r="F162" s="225" t="s">
        <v>1088</v>
      </c>
      <c r="G162" s="225"/>
      <c r="H162" s="225"/>
      <c r="I162" s="225"/>
      <c r="J162" s="226" t="s">
        <v>124</v>
      </c>
      <c r="K162" s="227">
        <v>42.720999999999997</v>
      </c>
      <c r="L162" s="228">
        <v>0</v>
      </c>
      <c r="M162" s="229"/>
      <c r="N162" s="230">
        <f>ROUND(L162*K162,2)</f>
        <v>0</v>
      </c>
      <c r="O162" s="230"/>
      <c r="P162" s="230"/>
      <c r="Q162" s="230"/>
      <c r="R162" s="50"/>
      <c r="T162" s="231" t="s">
        <v>22</v>
      </c>
      <c r="U162" s="58" t="s">
        <v>42</v>
      </c>
      <c r="V162" s="49"/>
      <c r="W162" s="232">
        <f>V162*K162</f>
        <v>0</v>
      </c>
      <c r="X162" s="232">
        <v>0</v>
      </c>
      <c r="Y162" s="232">
        <f>X162*K162</f>
        <v>0</v>
      </c>
      <c r="Z162" s="232">
        <v>0</v>
      </c>
      <c r="AA162" s="233">
        <f>Z162*K162</f>
        <v>0</v>
      </c>
      <c r="AR162" s="24" t="s">
        <v>276</v>
      </c>
      <c r="AT162" s="24" t="s">
        <v>273</v>
      </c>
      <c r="AU162" s="24" t="s">
        <v>126</v>
      </c>
      <c r="AY162" s="24" t="s">
        <v>272</v>
      </c>
      <c r="BE162" s="144">
        <f>IF(U162="základní",N162,0)</f>
        <v>0</v>
      </c>
      <c r="BF162" s="144">
        <f>IF(U162="snížená",N162,0)</f>
        <v>0</v>
      </c>
      <c r="BG162" s="144">
        <f>IF(U162="zákl. přenesená",N162,0)</f>
        <v>0</v>
      </c>
      <c r="BH162" s="144">
        <f>IF(U162="sníž. přenesená",N162,0)</f>
        <v>0</v>
      </c>
      <c r="BI162" s="144">
        <f>IF(U162="nulová",N162,0)</f>
        <v>0</v>
      </c>
      <c r="BJ162" s="24" t="s">
        <v>85</v>
      </c>
      <c r="BK162" s="144">
        <f>ROUND(L162*K162,2)</f>
        <v>0</v>
      </c>
      <c r="BL162" s="24" t="s">
        <v>276</v>
      </c>
      <c r="BM162" s="24" t="s">
        <v>1089</v>
      </c>
    </row>
    <row r="163" s="11" customFormat="1" ht="16.5" customHeight="1">
      <c r="B163" s="243"/>
      <c r="C163" s="244"/>
      <c r="D163" s="244"/>
      <c r="E163" s="245" t="s">
        <v>22</v>
      </c>
      <c r="F163" s="285" t="s">
        <v>1090</v>
      </c>
      <c r="G163" s="286"/>
      <c r="H163" s="286"/>
      <c r="I163" s="286"/>
      <c r="J163" s="244"/>
      <c r="K163" s="247">
        <v>42.720999999999997</v>
      </c>
      <c r="L163" s="244"/>
      <c r="M163" s="244"/>
      <c r="N163" s="244"/>
      <c r="O163" s="244"/>
      <c r="P163" s="244"/>
      <c r="Q163" s="244"/>
      <c r="R163" s="248"/>
      <c r="T163" s="249"/>
      <c r="U163" s="244"/>
      <c r="V163" s="244"/>
      <c r="W163" s="244"/>
      <c r="X163" s="244"/>
      <c r="Y163" s="244"/>
      <c r="Z163" s="244"/>
      <c r="AA163" s="250"/>
      <c r="AT163" s="251" t="s">
        <v>280</v>
      </c>
      <c r="AU163" s="251" t="s">
        <v>126</v>
      </c>
      <c r="AV163" s="11" t="s">
        <v>126</v>
      </c>
      <c r="AW163" s="11" t="s">
        <v>35</v>
      </c>
      <c r="AX163" s="11" t="s">
        <v>77</v>
      </c>
      <c r="AY163" s="251" t="s">
        <v>272</v>
      </c>
    </row>
    <row r="164" s="13" customFormat="1" ht="16.5" customHeight="1">
      <c r="B164" s="262"/>
      <c r="C164" s="263"/>
      <c r="D164" s="263"/>
      <c r="E164" s="264" t="s">
        <v>22</v>
      </c>
      <c r="F164" s="265" t="s">
        <v>285</v>
      </c>
      <c r="G164" s="263"/>
      <c r="H164" s="263"/>
      <c r="I164" s="263"/>
      <c r="J164" s="263"/>
      <c r="K164" s="266">
        <v>42.720999999999997</v>
      </c>
      <c r="L164" s="263"/>
      <c r="M164" s="263"/>
      <c r="N164" s="263"/>
      <c r="O164" s="263"/>
      <c r="P164" s="263"/>
      <c r="Q164" s="263"/>
      <c r="R164" s="267"/>
      <c r="T164" s="268"/>
      <c r="U164" s="263"/>
      <c r="V164" s="263"/>
      <c r="W164" s="263"/>
      <c r="X164" s="263"/>
      <c r="Y164" s="263"/>
      <c r="Z164" s="263"/>
      <c r="AA164" s="269"/>
      <c r="AT164" s="270" t="s">
        <v>280</v>
      </c>
      <c r="AU164" s="270" t="s">
        <v>126</v>
      </c>
      <c r="AV164" s="13" t="s">
        <v>276</v>
      </c>
      <c r="AW164" s="13" t="s">
        <v>35</v>
      </c>
      <c r="AX164" s="13" t="s">
        <v>85</v>
      </c>
      <c r="AY164" s="270" t="s">
        <v>272</v>
      </c>
    </row>
    <row r="165" s="1" customFormat="1" ht="25.5" customHeight="1">
      <c r="B165" s="48"/>
      <c r="C165" s="223" t="s">
        <v>374</v>
      </c>
      <c r="D165" s="223" t="s">
        <v>273</v>
      </c>
      <c r="E165" s="224" t="s">
        <v>295</v>
      </c>
      <c r="F165" s="225" t="s">
        <v>1091</v>
      </c>
      <c r="G165" s="225"/>
      <c r="H165" s="225"/>
      <c r="I165" s="225"/>
      <c r="J165" s="226" t="s">
        <v>124</v>
      </c>
      <c r="K165" s="227">
        <v>42.720999999999997</v>
      </c>
      <c r="L165" s="228">
        <v>0</v>
      </c>
      <c r="M165" s="229"/>
      <c r="N165" s="230">
        <f>ROUND(L165*K165,2)</f>
        <v>0</v>
      </c>
      <c r="O165" s="230"/>
      <c r="P165" s="230"/>
      <c r="Q165" s="230"/>
      <c r="R165" s="50"/>
      <c r="T165" s="231" t="s">
        <v>22</v>
      </c>
      <c r="U165" s="58" t="s">
        <v>42</v>
      </c>
      <c r="V165" s="49"/>
      <c r="W165" s="232">
        <f>V165*K165</f>
        <v>0</v>
      </c>
      <c r="X165" s="232">
        <v>0</v>
      </c>
      <c r="Y165" s="232">
        <f>X165*K165</f>
        <v>0</v>
      </c>
      <c r="Z165" s="232">
        <v>0</v>
      </c>
      <c r="AA165" s="233">
        <f>Z165*K165</f>
        <v>0</v>
      </c>
      <c r="AR165" s="24" t="s">
        <v>276</v>
      </c>
      <c r="AT165" s="24" t="s">
        <v>273</v>
      </c>
      <c r="AU165" s="24" t="s">
        <v>126</v>
      </c>
      <c r="AY165" s="24" t="s">
        <v>272</v>
      </c>
      <c r="BE165" s="144">
        <f>IF(U165="základní",N165,0)</f>
        <v>0</v>
      </c>
      <c r="BF165" s="144">
        <f>IF(U165="snížená",N165,0)</f>
        <v>0</v>
      </c>
      <c r="BG165" s="144">
        <f>IF(U165="zákl. přenesená",N165,0)</f>
        <v>0</v>
      </c>
      <c r="BH165" s="144">
        <f>IF(U165="sníž. přenesená",N165,0)</f>
        <v>0</v>
      </c>
      <c r="BI165" s="144">
        <f>IF(U165="nulová",N165,0)</f>
        <v>0</v>
      </c>
      <c r="BJ165" s="24" t="s">
        <v>85</v>
      </c>
      <c r="BK165" s="144">
        <f>ROUND(L165*K165,2)</f>
        <v>0</v>
      </c>
      <c r="BL165" s="24" t="s">
        <v>276</v>
      </c>
      <c r="BM165" s="24" t="s">
        <v>1092</v>
      </c>
    </row>
    <row r="166" s="11" customFormat="1" ht="16.5" customHeight="1">
      <c r="B166" s="243"/>
      <c r="C166" s="244"/>
      <c r="D166" s="244"/>
      <c r="E166" s="245" t="s">
        <v>22</v>
      </c>
      <c r="F166" s="285" t="s">
        <v>1090</v>
      </c>
      <c r="G166" s="286"/>
      <c r="H166" s="286"/>
      <c r="I166" s="286"/>
      <c r="J166" s="244"/>
      <c r="K166" s="247">
        <v>42.720999999999997</v>
      </c>
      <c r="L166" s="244"/>
      <c r="M166" s="244"/>
      <c r="N166" s="244"/>
      <c r="O166" s="244"/>
      <c r="P166" s="244"/>
      <c r="Q166" s="244"/>
      <c r="R166" s="248"/>
      <c r="T166" s="249"/>
      <c r="U166" s="244"/>
      <c r="V166" s="244"/>
      <c r="W166" s="244"/>
      <c r="X166" s="244"/>
      <c r="Y166" s="244"/>
      <c r="Z166" s="244"/>
      <c r="AA166" s="250"/>
      <c r="AT166" s="251" t="s">
        <v>280</v>
      </c>
      <c r="AU166" s="251" t="s">
        <v>126</v>
      </c>
      <c r="AV166" s="11" t="s">
        <v>126</v>
      </c>
      <c r="AW166" s="11" t="s">
        <v>35</v>
      </c>
      <c r="AX166" s="11" t="s">
        <v>77</v>
      </c>
      <c r="AY166" s="251" t="s">
        <v>272</v>
      </c>
    </row>
    <row r="167" s="13" customFormat="1" ht="16.5" customHeight="1">
      <c r="B167" s="262"/>
      <c r="C167" s="263"/>
      <c r="D167" s="263"/>
      <c r="E167" s="264" t="s">
        <v>22</v>
      </c>
      <c r="F167" s="265" t="s">
        <v>285</v>
      </c>
      <c r="G167" s="263"/>
      <c r="H167" s="263"/>
      <c r="I167" s="263"/>
      <c r="J167" s="263"/>
      <c r="K167" s="266">
        <v>42.720999999999997</v>
      </c>
      <c r="L167" s="263"/>
      <c r="M167" s="263"/>
      <c r="N167" s="263"/>
      <c r="O167" s="263"/>
      <c r="P167" s="263"/>
      <c r="Q167" s="263"/>
      <c r="R167" s="267"/>
      <c r="T167" s="268"/>
      <c r="U167" s="263"/>
      <c r="V167" s="263"/>
      <c r="W167" s="263"/>
      <c r="X167" s="263"/>
      <c r="Y167" s="263"/>
      <c r="Z167" s="263"/>
      <c r="AA167" s="269"/>
      <c r="AT167" s="270" t="s">
        <v>280</v>
      </c>
      <c r="AU167" s="270" t="s">
        <v>126</v>
      </c>
      <c r="AV167" s="13" t="s">
        <v>276</v>
      </c>
      <c r="AW167" s="13" t="s">
        <v>35</v>
      </c>
      <c r="AX167" s="13" t="s">
        <v>85</v>
      </c>
      <c r="AY167" s="270" t="s">
        <v>272</v>
      </c>
    </row>
    <row r="168" s="1" customFormat="1" ht="25.5" customHeight="1">
      <c r="B168" s="48"/>
      <c r="C168" s="223" t="s">
        <v>382</v>
      </c>
      <c r="D168" s="223" t="s">
        <v>273</v>
      </c>
      <c r="E168" s="224" t="s">
        <v>1093</v>
      </c>
      <c r="F168" s="225" t="s">
        <v>1094</v>
      </c>
      <c r="G168" s="225"/>
      <c r="H168" s="225"/>
      <c r="I168" s="225"/>
      <c r="J168" s="226" t="s">
        <v>124</v>
      </c>
      <c r="K168" s="227">
        <v>42.720999999999997</v>
      </c>
      <c r="L168" s="228">
        <v>0</v>
      </c>
      <c r="M168" s="229"/>
      <c r="N168" s="230">
        <f>ROUND(L168*K168,2)</f>
        <v>0</v>
      </c>
      <c r="O168" s="230"/>
      <c r="P168" s="230"/>
      <c r="Q168" s="230"/>
      <c r="R168" s="50"/>
      <c r="T168" s="231" t="s">
        <v>22</v>
      </c>
      <c r="U168" s="58" t="s">
        <v>42</v>
      </c>
      <c r="V168" s="49"/>
      <c r="W168" s="232">
        <f>V168*K168</f>
        <v>0</v>
      </c>
      <c r="X168" s="232">
        <v>0</v>
      </c>
      <c r="Y168" s="232">
        <f>X168*K168</f>
        <v>0</v>
      </c>
      <c r="Z168" s="232">
        <v>0</v>
      </c>
      <c r="AA168" s="233">
        <f>Z168*K168</f>
        <v>0</v>
      </c>
      <c r="AR168" s="24" t="s">
        <v>276</v>
      </c>
      <c r="AT168" s="24" t="s">
        <v>273</v>
      </c>
      <c r="AU168" s="24" t="s">
        <v>126</v>
      </c>
      <c r="AY168" s="24" t="s">
        <v>272</v>
      </c>
      <c r="BE168" s="144">
        <f>IF(U168="základní",N168,0)</f>
        <v>0</v>
      </c>
      <c r="BF168" s="144">
        <f>IF(U168="snížená",N168,0)</f>
        <v>0</v>
      </c>
      <c r="BG168" s="144">
        <f>IF(U168="zákl. přenesená",N168,0)</f>
        <v>0</v>
      </c>
      <c r="BH168" s="144">
        <f>IF(U168="sníž. přenesená",N168,0)</f>
        <v>0</v>
      </c>
      <c r="BI168" s="144">
        <f>IF(U168="nulová",N168,0)</f>
        <v>0</v>
      </c>
      <c r="BJ168" s="24" t="s">
        <v>85</v>
      </c>
      <c r="BK168" s="144">
        <f>ROUND(L168*K168,2)</f>
        <v>0</v>
      </c>
      <c r="BL168" s="24" t="s">
        <v>276</v>
      </c>
      <c r="BM168" s="24" t="s">
        <v>1095</v>
      </c>
    </row>
    <row r="169" s="11" customFormat="1" ht="16.5" customHeight="1">
      <c r="B169" s="243"/>
      <c r="C169" s="244"/>
      <c r="D169" s="244"/>
      <c r="E169" s="245" t="s">
        <v>22</v>
      </c>
      <c r="F169" s="285" t="s">
        <v>1090</v>
      </c>
      <c r="G169" s="286"/>
      <c r="H169" s="286"/>
      <c r="I169" s="286"/>
      <c r="J169" s="244"/>
      <c r="K169" s="247">
        <v>42.720999999999997</v>
      </c>
      <c r="L169" s="244"/>
      <c r="M169" s="244"/>
      <c r="N169" s="244"/>
      <c r="O169" s="244"/>
      <c r="P169" s="244"/>
      <c r="Q169" s="244"/>
      <c r="R169" s="248"/>
      <c r="T169" s="249"/>
      <c r="U169" s="244"/>
      <c r="V169" s="244"/>
      <c r="W169" s="244"/>
      <c r="X169" s="244"/>
      <c r="Y169" s="244"/>
      <c r="Z169" s="244"/>
      <c r="AA169" s="250"/>
      <c r="AT169" s="251" t="s">
        <v>280</v>
      </c>
      <c r="AU169" s="251" t="s">
        <v>126</v>
      </c>
      <c r="AV169" s="11" t="s">
        <v>126</v>
      </c>
      <c r="AW169" s="11" t="s">
        <v>35</v>
      </c>
      <c r="AX169" s="11" t="s">
        <v>77</v>
      </c>
      <c r="AY169" s="251" t="s">
        <v>272</v>
      </c>
    </row>
    <row r="170" s="13" customFormat="1" ht="16.5" customHeight="1">
      <c r="B170" s="262"/>
      <c r="C170" s="263"/>
      <c r="D170" s="263"/>
      <c r="E170" s="264" t="s">
        <v>22</v>
      </c>
      <c r="F170" s="265" t="s">
        <v>285</v>
      </c>
      <c r="G170" s="263"/>
      <c r="H170" s="263"/>
      <c r="I170" s="263"/>
      <c r="J170" s="263"/>
      <c r="K170" s="266">
        <v>42.720999999999997</v>
      </c>
      <c r="L170" s="263"/>
      <c r="M170" s="263"/>
      <c r="N170" s="263"/>
      <c r="O170" s="263"/>
      <c r="P170" s="263"/>
      <c r="Q170" s="263"/>
      <c r="R170" s="267"/>
      <c r="T170" s="268"/>
      <c r="U170" s="263"/>
      <c r="V170" s="263"/>
      <c r="W170" s="263"/>
      <c r="X170" s="263"/>
      <c r="Y170" s="263"/>
      <c r="Z170" s="263"/>
      <c r="AA170" s="269"/>
      <c r="AT170" s="270" t="s">
        <v>280</v>
      </c>
      <c r="AU170" s="270" t="s">
        <v>126</v>
      </c>
      <c r="AV170" s="13" t="s">
        <v>276</v>
      </c>
      <c r="AW170" s="13" t="s">
        <v>35</v>
      </c>
      <c r="AX170" s="13" t="s">
        <v>85</v>
      </c>
      <c r="AY170" s="270" t="s">
        <v>272</v>
      </c>
    </row>
    <row r="171" s="1" customFormat="1" ht="16.5" customHeight="1">
      <c r="B171" s="48"/>
      <c r="C171" s="223" t="s">
        <v>393</v>
      </c>
      <c r="D171" s="223" t="s">
        <v>273</v>
      </c>
      <c r="E171" s="224" t="s">
        <v>315</v>
      </c>
      <c r="F171" s="225" t="s">
        <v>316</v>
      </c>
      <c r="G171" s="225"/>
      <c r="H171" s="225"/>
      <c r="I171" s="225"/>
      <c r="J171" s="226" t="s">
        <v>124</v>
      </c>
      <c r="K171" s="227">
        <v>42.720999999999997</v>
      </c>
      <c r="L171" s="228">
        <v>0</v>
      </c>
      <c r="M171" s="229"/>
      <c r="N171" s="230">
        <f>ROUND(L171*K171,2)</f>
        <v>0</v>
      </c>
      <c r="O171" s="230"/>
      <c r="P171" s="230"/>
      <c r="Q171" s="230"/>
      <c r="R171" s="50"/>
      <c r="T171" s="231" t="s">
        <v>22</v>
      </c>
      <c r="U171" s="58" t="s">
        <v>42</v>
      </c>
      <c r="V171" s="49"/>
      <c r="W171" s="232">
        <f>V171*K171</f>
        <v>0</v>
      </c>
      <c r="X171" s="232">
        <v>0</v>
      </c>
      <c r="Y171" s="232">
        <f>X171*K171</f>
        <v>0</v>
      </c>
      <c r="Z171" s="232">
        <v>0</v>
      </c>
      <c r="AA171" s="233">
        <f>Z171*K171</f>
        <v>0</v>
      </c>
      <c r="AR171" s="24" t="s">
        <v>276</v>
      </c>
      <c r="AT171" s="24" t="s">
        <v>273</v>
      </c>
      <c r="AU171" s="24" t="s">
        <v>126</v>
      </c>
      <c r="AY171" s="24" t="s">
        <v>272</v>
      </c>
      <c r="BE171" s="144">
        <f>IF(U171="základní",N171,0)</f>
        <v>0</v>
      </c>
      <c r="BF171" s="144">
        <f>IF(U171="snížená",N171,0)</f>
        <v>0</v>
      </c>
      <c r="BG171" s="144">
        <f>IF(U171="zákl. přenesená",N171,0)</f>
        <v>0</v>
      </c>
      <c r="BH171" s="144">
        <f>IF(U171="sníž. přenesená",N171,0)</f>
        <v>0</v>
      </c>
      <c r="BI171" s="144">
        <f>IF(U171="nulová",N171,0)</f>
        <v>0</v>
      </c>
      <c r="BJ171" s="24" t="s">
        <v>85</v>
      </c>
      <c r="BK171" s="144">
        <f>ROUND(L171*K171,2)</f>
        <v>0</v>
      </c>
      <c r="BL171" s="24" t="s">
        <v>276</v>
      </c>
      <c r="BM171" s="24" t="s">
        <v>1096</v>
      </c>
    </row>
    <row r="172" s="11" customFormat="1" ht="16.5" customHeight="1">
      <c r="B172" s="243"/>
      <c r="C172" s="244"/>
      <c r="D172" s="244"/>
      <c r="E172" s="245" t="s">
        <v>22</v>
      </c>
      <c r="F172" s="285" t="s">
        <v>1090</v>
      </c>
      <c r="G172" s="286"/>
      <c r="H172" s="286"/>
      <c r="I172" s="286"/>
      <c r="J172" s="244"/>
      <c r="K172" s="247">
        <v>42.720999999999997</v>
      </c>
      <c r="L172" s="244"/>
      <c r="M172" s="244"/>
      <c r="N172" s="244"/>
      <c r="O172" s="244"/>
      <c r="P172" s="244"/>
      <c r="Q172" s="244"/>
      <c r="R172" s="248"/>
      <c r="T172" s="249"/>
      <c r="U172" s="244"/>
      <c r="V172" s="244"/>
      <c r="W172" s="244"/>
      <c r="X172" s="244"/>
      <c r="Y172" s="244"/>
      <c r="Z172" s="244"/>
      <c r="AA172" s="250"/>
      <c r="AT172" s="251" t="s">
        <v>280</v>
      </c>
      <c r="AU172" s="251" t="s">
        <v>126</v>
      </c>
      <c r="AV172" s="11" t="s">
        <v>126</v>
      </c>
      <c r="AW172" s="11" t="s">
        <v>35</v>
      </c>
      <c r="AX172" s="11" t="s">
        <v>77</v>
      </c>
      <c r="AY172" s="251" t="s">
        <v>272</v>
      </c>
    </row>
    <row r="173" s="13" customFormat="1" ht="16.5" customHeight="1">
      <c r="B173" s="262"/>
      <c r="C173" s="263"/>
      <c r="D173" s="263"/>
      <c r="E173" s="264" t="s">
        <v>22</v>
      </c>
      <c r="F173" s="265" t="s">
        <v>285</v>
      </c>
      <c r="G173" s="263"/>
      <c r="H173" s="263"/>
      <c r="I173" s="263"/>
      <c r="J173" s="263"/>
      <c r="K173" s="266">
        <v>42.720999999999997</v>
      </c>
      <c r="L173" s="263"/>
      <c r="M173" s="263"/>
      <c r="N173" s="263"/>
      <c r="O173" s="263"/>
      <c r="P173" s="263"/>
      <c r="Q173" s="263"/>
      <c r="R173" s="267"/>
      <c r="T173" s="268"/>
      <c r="U173" s="263"/>
      <c r="V173" s="263"/>
      <c r="W173" s="263"/>
      <c r="X173" s="263"/>
      <c r="Y173" s="263"/>
      <c r="Z173" s="263"/>
      <c r="AA173" s="269"/>
      <c r="AT173" s="270" t="s">
        <v>280</v>
      </c>
      <c r="AU173" s="270" t="s">
        <v>126</v>
      </c>
      <c r="AV173" s="13" t="s">
        <v>276</v>
      </c>
      <c r="AW173" s="13" t="s">
        <v>35</v>
      </c>
      <c r="AX173" s="13" t="s">
        <v>85</v>
      </c>
      <c r="AY173" s="270" t="s">
        <v>272</v>
      </c>
    </row>
    <row r="174" s="1" customFormat="1" ht="25.5" customHeight="1">
      <c r="B174" s="48"/>
      <c r="C174" s="223" t="s">
        <v>155</v>
      </c>
      <c r="D174" s="223" t="s">
        <v>273</v>
      </c>
      <c r="E174" s="224" t="s">
        <v>327</v>
      </c>
      <c r="F174" s="225" t="s">
        <v>1097</v>
      </c>
      <c r="G174" s="225"/>
      <c r="H174" s="225"/>
      <c r="I174" s="225"/>
      <c r="J174" s="226" t="s">
        <v>124</v>
      </c>
      <c r="K174" s="227">
        <v>29.411000000000001</v>
      </c>
      <c r="L174" s="228">
        <v>0</v>
      </c>
      <c r="M174" s="229"/>
      <c r="N174" s="230">
        <f>ROUND(L174*K174,2)</f>
        <v>0</v>
      </c>
      <c r="O174" s="230"/>
      <c r="P174" s="230"/>
      <c r="Q174" s="230"/>
      <c r="R174" s="50"/>
      <c r="T174" s="231" t="s">
        <v>22</v>
      </c>
      <c r="U174" s="58" t="s">
        <v>42</v>
      </c>
      <c r="V174" s="49"/>
      <c r="W174" s="232">
        <f>V174*K174</f>
        <v>0</v>
      </c>
      <c r="X174" s="232">
        <v>0</v>
      </c>
      <c r="Y174" s="232">
        <f>X174*K174</f>
        <v>0</v>
      </c>
      <c r="Z174" s="232">
        <v>0</v>
      </c>
      <c r="AA174" s="233">
        <f>Z174*K174</f>
        <v>0</v>
      </c>
      <c r="AR174" s="24" t="s">
        <v>276</v>
      </c>
      <c r="AT174" s="24" t="s">
        <v>273</v>
      </c>
      <c r="AU174" s="24" t="s">
        <v>126</v>
      </c>
      <c r="AY174" s="24" t="s">
        <v>272</v>
      </c>
      <c r="BE174" s="144">
        <f>IF(U174="základní",N174,0)</f>
        <v>0</v>
      </c>
      <c r="BF174" s="144">
        <f>IF(U174="snížená",N174,0)</f>
        <v>0</v>
      </c>
      <c r="BG174" s="144">
        <f>IF(U174="zákl. přenesená",N174,0)</f>
        <v>0</v>
      </c>
      <c r="BH174" s="144">
        <f>IF(U174="sníž. přenesená",N174,0)</f>
        <v>0</v>
      </c>
      <c r="BI174" s="144">
        <f>IF(U174="nulová",N174,0)</f>
        <v>0</v>
      </c>
      <c r="BJ174" s="24" t="s">
        <v>85</v>
      </c>
      <c r="BK174" s="144">
        <f>ROUND(L174*K174,2)</f>
        <v>0</v>
      </c>
      <c r="BL174" s="24" t="s">
        <v>276</v>
      </c>
      <c r="BM174" s="24" t="s">
        <v>1098</v>
      </c>
    </row>
    <row r="175" s="11" customFormat="1" ht="16.5" customHeight="1">
      <c r="B175" s="243"/>
      <c r="C175" s="244"/>
      <c r="D175" s="244"/>
      <c r="E175" s="245" t="s">
        <v>22</v>
      </c>
      <c r="F175" s="285" t="s">
        <v>1099</v>
      </c>
      <c r="G175" s="286"/>
      <c r="H175" s="286"/>
      <c r="I175" s="286"/>
      <c r="J175" s="244"/>
      <c r="K175" s="247">
        <v>22.942</v>
      </c>
      <c r="L175" s="244"/>
      <c r="M175" s="244"/>
      <c r="N175" s="244"/>
      <c r="O175" s="244"/>
      <c r="P175" s="244"/>
      <c r="Q175" s="244"/>
      <c r="R175" s="248"/>
      <c r="T175" s="249"/>
      <c r="U175" s="244"/>
      <c r="V175" s="244"/>
      <c r="W175" s="244"/>
      <c r="X175" s="244"/>
      <c r="Y175" s="244"/>
      <c r="Z175" s="244"/>
      <c r="AA175" s="250"/>
      <c r="AT175" s="251" t="s">
        <v>280</v>
      </c>
      <c r="AU175" s="251" t="s">
        <v>126</v>
      </c>
      <c r="AV175" s="11" t="s">
        <v>126</v>
      </c>
      <c r="AW175" s="11" t="s">
        <v>35</v>
      </c>
      <c r="AX175" s="11" t="s">
        <v>77</v>
      </c>
      <c r="AY175" s="251" t="s">
        <v>272</v>
      </c>
    </row>
    <row r="176" s="11" customFormat="1" ht="16.5" customHeight="1">
      <c r="B176" s="243"/>
      <c r="C176" s="244"/>
      <c r="D176" s="244"/>
      <c r="E176" s="245" t="s">
        <v>22</v>
      </c>
      <c r="F176" s="246" t="s">
        <v>1100</v>
      </c>
      <c r="G176" s="244"/>
      <c r="H176" s="244"/>
      <c r="I176" s="244"/>
      <c r="J176" s="244"/>
      <c r="K176" s="247">
        <v>4.4400000000000004</v>
      </c>
      <c r="L176" s="244"/>
      <c r="M176" s="244"/>
      <c r="N176" s="244"/>
      <c r="O176" s="244"/>
      <c r="P176" s="244"/>
      <c r="Q176" s="244"/>
      <c r="R176" s="248"/>
      <c r="T176" s="249"/>
      <c r="U176" s="244"/>
      <c r="V176" s="244"/>
      <c r="W176" s="244"/>
      <c r="X176" s="244"/>
      <c r="Y176" s="244"/>
      <c r="Z176" s="244"/>
      <c r="AA176" s="250"/>
      <c r="AT176" s="251" t="s">
        <v>280</v>
      </c>
      <c r="AU176" s="251" t="s">
        <v>126</v>
      </c>
      <c r="AV176" s="11" t="s">
        <v>126</v>
      </c>
      <c r="AW176" s="11" t="s">
        <v>35</v>
      </c>
      <c r="AX176" s="11" t="s">
        <v>77</v>
      </c>
      <c r="AY176" s="251" t="s">
        <v>272</v>
      </c>
    </row>
    <row r="177" s="11" customFormat="1" ht="16.5" customHeight="1">
      <c r="B177" s="243"/>
      <c r="C177" s="244"/>
      <c r="D177" s="244"/>
      <c r="E177" s="245" t="s">
        <v>22</v>
      </c>
      <c r="F177" s="246" t="s">
        <v>1101</v>
      </c>
      <c r="G177" s="244"/>
      <c r="H177" s="244"/>
      <c r="I177" s="244"/>
      <c r="J177" s="244"/>
      <c r="K177" s="247">
        <v>2.0289999999999999</v>
      </c>
      <c r="L177" s="244"/>
      <c r="M177" s="244"/>
      <c r="N177" s="244"/>
      <c r="O177" s="244"/>
      <c r="P177" s="244"/>
      <c r="Q177" s="244"/>
      <c r="R177" s="248"/>
      <c r="T177" s="249"/>
      <c r="U177" s="244"/>
      <c r="V177" s="244"/>
      <c r="W177" s="244"/>
      <c r="X177" s="244"/>
      <c r="Y177" s="244"/>
      <c r="Z177" s="244"/>
      <c r="AA177" s="250"/>
      <c r="AT177" s="251" t="s">
        <v>280</v>
      </c>
      <c r="AU177" s="251" t="s">
        <v>126</v>
      </c>
      <c r="AV177" s="11" t="s">
        <v>126</v>
      </c>
      <c r="AW177" s="11" t="s">
        <v>35</v>
      </c>
      <c r="AX177" s="11" t="s">
        <v>77</v>
      </c>
      <c r="AY177" s="251" t="s">
        <v>272</v>
      </c>
    </row>
    <row r="178" s="13" customFormat="1" ht="16.5" customHeight="1">
      <c r="B178" s="262"/>
      <c r="C178" s="263"/>
      <c r="D178" s="263"/>
      <c r="E178" s="264" t="s">
        <v>22</v>
      </c>
      <c r="F178" s="265" t="s">
        <v>285</v>
      </c>
      <c r="G178" s="263"/>
      <c r="H178" s="263"/>
      <c r="I178" s="263"/>
      <c r="J178" s="263"/>
      <c r="K178" s="266">
        <v>29.411000000000001</v>
      </c>
      <c r="L178" s="263"/>
      <c r="M178" s="263"/>
      <c r="N178" s="263"/>
      <c r="O178" s="263"/>
      <c r="P178" s="263"/>
      <c r="Q178" s="263"/>
      <c r="R178" s="267"/>
      <c r="T178" s="268"/>
      <c r="U178" s="263"/>
      <c r="V178" s="263"/>
      <c r="W178" s="263"/>
      <c r="X178" s="263"/>
      <c r="Y178" s="263"/>
      <c r="Z178" s="263"/>
      <c r="AA178" s="269"/>
      <c r="AT178" s="270" t="s">
        <v>280</v>
      </c>
      <c r="AU178" s="270" t="s">
        <v>126</v>
      </c>
      <c r="AV178" s="13" t="s">
        <v>276</v>
      </c>
      <c r="AW178" s="13" t="s">
        <v>35</v>
      </c>
      <c r="AX178" s="13" t="s">
        <v>85</v>
      </c>
      <c r="AY178" s="270" t="s">
        <v>272</v>
      </c>
    </row>
    <row r="179" s="1" customFormat="1" ht="16.5" customHeight="1">
      <c r="B179" s="48"/>
      <c r="C179" s="271" t="s">
        <v>10</v>
      </c>
      <c r="D179" s="271" t="s">
        <v>349</v>
      </c>
      <c r="E179" s="272" t="s">
        <v>1102</v>
      </c>
      <c r="F179" s="273" t="s">
        <v>1103</v>
      </c>
      <c r="G179" s="273"/>
      <c r="H179" s="273"/>
      <c r="I179" s="273"/>
      <c r="J179" s="274" t="s">
        <v>321</v>
      </c>
      <c r="K179" s="275">
        <v>58.822000000000003</v>
      </c>
      <c r="L179" s="276">
        <v>0</v>
      </c>
      <c r="M179" s="277"/>
      <c r="N179" s="278">
        <f>ROUND(L179*K179,2)</f>
        <v>0</v>
      </c>
      <c r="O179" s="230"/>
      <c r="P179" s="230"/>
      <c r="Q179" s="230"/>
      <c r="R179" s="50"/>
      <c r="T179" s="231" t="s">
        <v>22</v>
      </c>
      <c r="U179" s="58" t="s">
        <v>42</v>
      </c>
      <c r="V179" s="49"/>
      <c r="W179" s="232">
        <f>V179*K179</f>
        <v>0</v>
      </c>
      <c r="X179" s="232">
        <v>1</v>
      </c>
      <c r="Y179" s="232">
        <f>X179*K179</f>
        <v>58.822000000000003</v>
      </c>
      <c r="Z179" s="232">
        <v>0</v>
      </c>
      <c r="AA179" s="233">
        <f>Z179*K179</f>
        <v>0</v>
      </c>
      <c r="AR179" s="24" t="s">
        <v>153</v>
      </c>
      <c r="AT179" s="24" t="s">
        <v>349</v>
      </c>
      <c r="AU179" s="24" t="s">
        <v>126</v>
      </c>
      <c r="AY179" s="24" t="s">
        <v>272</v>
      </c>
      <c r="BE179" s="144">
        <f>IF(U179="základní",N179,0)</f>
        <v>0</v>
      </c>
      <c r="BF179" s="144">
        <f>IF(U179="snížená",N179,0)</f>
        <v>0</v>
      </c>
      <c r="BG179" s="144">
        <f>IF(U179="zákl. přenesená",N179,0)</f>
        <v>0</v>
      </c>
      <c r="BH179" s="144">
        <f>IF(U179="sníž. přenesená",N179,0)</f>
        <v>0</v>
      </c>
      <c r="BI179" s="144">
        <f>IF(U179="nulová",N179,0)</f>
        <v>0</v>
      </c>
      <c r="BJ179" s="24" t="s">
        <v>85</v>
      </c>
      <c r="BK179" s="144">
        <f>ROUND(L179*K179,2)</f>
        <v>0</v>
      </c>
      <c r="BL179" s="24" t="s">
        <v>276</v>
      </c>
      <c r="BM179" s="24" t="s">
        <v>1104</v>
      </c>
    </row>
    <row r="180" s="1" customFormat="1" ht="38.25" customHeight="1">
      <c r="B180" s="48"/>
      <c r="C180" s="223" t="s">
        <v>413</v>
      </c>
      <c r="D180" s="223" t="s">
        <v>273</v>
      </c>
      <c r="E180" s="224" t="s">
        <v>1105</v>
      </c>
      <c r="F180" s="225" t="s">
        <v>1106</v>
      </c>
      <c r="G180" s="225"/>
      <c r="H180" s="225"/>
      <c r="I180" s="225"/>
      <c r="J180" s="226" t="s">
        <v>124</v>
      </c>
      <c r="K180" s="227">
        <v>9.0299999999999994</v>
      </c>
      <c r="L180" s="228">
        <v>0</v>
      </c>
      <c r="M180" s="229"/>
      <c r="N180" s="230">
        <f>ROUND(L180*K180,2)</f>
        <v>0</v>
      </c>
      <c r="O180" s="230"/>
      <c r="P180" s="230"/>
      <c r="Q180" s="230"/>
      <c r="R180" s="50"/>
      <c r="T180" s="231" t="s">
        <v>22</v>
      </c>
      <c r="U180" s="58" t="s">
        <v>42</v>
      </c>
      <c r="V180" s="49"/>
      <c r="W180" s="232">
        <f>V180*K180</f>
        <v>0</v>
      </c>
      <c r="X180" s="232">
        <v>0</v>
      </c>
      <c r="Y180" s="232">
        <f>X180*K180</f>
        <v>0</v>
      </c>
      <c r="Z180" s="232">
        <v>0</v>
      </c>
      <c r="AA180" s="233">
        <f>Z180*K180</f>
        <v>0</v>
      </c>
      <c r="AR180" s="24" t="s">
        <v>276</v>
      </c>
      <c r="AT180" s="24" t="s">
        <v>273</v>
      </c>
      <c r="AU180" s="24" t="s">
        <v>126</v>
      </c>
      <c r="AY180" s="24" t="s">
        <v>272</v>
      </c>
      <c r="BE180" s="144">
        <f>IF(U180="základní",N180,0)</f>
        <v>0</v>
      </c>
      <c r="BF180" s="144">
        <f>IF(U180="snížená",N180,0)</f>
        <v>0</v>
      </c>
      <c r="BG180" s="144">
        <f>IF(U180="zákl. přenesená",N180,0)</f>
        <v>0</v>
      </c>
      <c r="BH180" s="144">
        <f>IF(U180="sníž. přenesená",N180,0)</f>
        <v>0</v>
      </c>
      <c r="BI180" s="144">
        <f>IF(U180="nulová",N180,0)</f>
        <v>0</v>
      </c>
      <c r="BJ180" s="24" t="s">
        <v>85</v>
      </c>
      <c r="BK180" s="144">
        <f>ROUND(L180*K180,2)</f>
        <v>0</v>
      </c>
      <c r="BL180" s="24" t="s">
        <v>276</v>
      </c>
      <c r="BM180" s="24" t="s">
        <v>1107</v>
      </c>
    </row>
    <row r="181" s="11" customFormat="1" ht="16.5" customHeight="1">
      <c r="B181" s="243"/>
      <c r="C181" s="244"/>
      <c r="D181" s="244"/>
      <c r="E181" s="245" t="s">
        <v>22</v>
      </c>
      <c r="F181" s="285" t="s">
        <v>1108</v>
      </c>
      <c r="G181" s="286"/>
      <c r="H181" s="286"/>
      <c r="I181" s="286"/>
      <c r="J181" s="244"/>
      <c r="K181" s="247">
        <v>7.8300000000000001</v>
      </c>
      <c r="L181" s="244"/>
      <c r="M181" s="244"/>
      <c r="N181" s="244"/>
      <c r="O181" s="244"/>
      <c r="P181" s="244"/>
      <c r="Q181" s="244"/>
      <c r="R181" s="248"/>
      <c r="T181" s="249"/>
      <c r="U181" s="244"/>
      <c r="V181" s="244"/>
      <c r="W181" s="244"/>
      <c r="X181" s="244"/>
      <c r="Y181" s="244"/>
      <c r="Z181" s="244"/>
      <c r="AA181" s="250"/>
      <c r="AT181" s="251" t="s">
        <v>280</v>
      </c>
      <c r="AU181" s="251" t="s">
        <v>126</v>
      </c>
      <c r="AV181" s="11" t="s">
        <v>126</v>
      </c>
      <c r="AW181" s="11" t="s">
        <v>35</v>
      </c>
      <c r="AX181" s="11" t="s">
        <v>77</v>
      </c>
      <c r="AY181" s="251" t="s">
        <v>272</v>
      </c>
    </row>
    <row r="182" s="11" customFormat="1" ht="16.5" customHeight="1">
      <c r="B182" s="243"/>
      <c r="C182" s="244"/>
      <c r="D182" s="244"/>
      <c r="E182" s="245" t="s">
        <v>22</v>
      </c>
      <c r="F182" s="246" t="s">
        <v>1109</v>
      </c>
      <c r="G182" s="244"/>
      <c r="H182" s="244"/>
      <c r="I182" s="244"/>
      <c r="J182" s="244"/>
      <c r="K182" s="247">
        <v>1.2</v>
      </c>
      <c r="L182" s="244"/>
      <c r="M182" s="244"/>
      <c r="N182" s="244"/>
      <c r="O182" s="244"/>
      <c r="P182" s="244"/>
      <c r="Q182" s="244"/>
      <c r="R182" s="248"/>
      <c r="T182" s="249"/>
      <c r="U182" s="244"/>
      <c r="V182" s="244"/>
      <c r="W182" s="244"/>
      <c r="X182" s="244"/>
      <c r="Y182" s="244"/>
      <c r="Z182" s="244"/>
      <c r="AA182" s="250"/>
      <c r="AT182" s="251" t="s">
        <v>280</v>
      </c>
      <c r="AU182" s="251" t="s">
        <v>126</v>
      </c>
      <c r="AV182" s="11" t="s">
        <v>126</v>
      </c>
      <c r="AW182" s="11" t="s">
        <v>35</v>
      </c>
      <c r="AX182" s="11" t="s">
        <v>77</v>
      </c>
      <c r="AY182" s="251" t="s">
        <v>272</v>
      </c>
    </row>
    <row r="183" s="13" customFormat="1" ht="16.5" customHeight="1">
      <c r="B183" s="262"/>
      <c r="C183" s="263"/>
      <c r="D183" s="263"/>
      <c r="E183" s="264" t="s">
        <v>1021</v>
      </c>
      <c r="F183" s="265" t="s">
        <v>285</v>
      </c>
      <c r="G183" s="263"/>
      <c r="H183" s="263"/>
      <c r="I183" s="263"/>
      <c r="J183" s="263"/>
      <c r="K183" s="266">
        <v>9.0299999999999994</v>
      </c>
      <c r="L183" s="263"/>
      <c r="M183" s="263"/>
      <c r="N183" s="263"/>
      <c r="O183" s="263"/>
      <c r="P183" s="263"/>
      <c r="Q183" s="263"/>
      <c r="R183" s="267"/>
      <c r="T183" s="268"/>
      <c r="U183" s="263"/>
      <c r="V183" s="263"/>
      <c r="W183" s="263"/>
      <c r="X183" s="263"/>
      <c r="Y183" s="263"/>
      <c r="Z183" s="263"/>
      <c r="AA183" s="269"/>
      <c r="AT183" s="270" t="s">
        <v>280</v>
      </c>
      <c r="AU183" s="270" t="s">
        <v>126</v>
      </c>
      <c r="AV183" s="13" t="s">
        <v>276</v>
      </c>
      <c r="AW183" s="13" t="s">
        <v>35</v>
      </c>
      <c r="AX183" s="13" t="s">
        <v>85</v>
      </c>
      <c r="AY183" s="270" t="s">
        <v>272</v>
      </c>
    </row>
    <row r="184" s="1" customFormat="1" ht="16.5" customHeight="1">
      <c r="B184" s="48"/>
      <c r="C184" s="271" t="s">
        <v>417</v>
      </c>
      <c r="D184" s="271" t="s">
        <v>349</v>
      </c>
      <c r="E184" s="272" t="s">
        <v>1102</v>
      </c>
      <c r="F184" s="273" t="s">
        <v>1103</v>
      </c>
      <c r="G184" s="273"/>
      <c r="H184" s="273"/>
      <c r="I184" s="273"/>
      <c r="J184" s="274" t="s">
        <v>321</v>
      </c>
      <c r="K184" s="275">
        <v>18.059999999999999</v>
      </c>
      <c r="L184" s="276">
        <v>0</v>
      </c>
      <c r="M184" s="277"/>
      <c r="N184" s="278">
        <f>ROUND(L184*K184,2)</f>
        <v>0</v>
      </c>
      <c r="O184" s="230"/>
      <c r="P184" s="230"/>
      <c r="Q184" s="230"/>
      <c r="R184" s="50"/>
      <c r="T184" s="231" t="s">
        <v>22</v>
      </c>
      <c r="U184" s="58" t="s">
        <v>42</v>
      </c>
      <c r="V184" s="49"/>
      <c r="W184" s="232">
        <f>V184*K184</f>
        <v>0</v>
      </c>
      <c r="X184" s="232">
        <v>1</v>
      </c>
      <c r="Y184" s="232">
        <f>X184*K184</f>
        <v>18.059999999999999</v>
      </c>
      <c r="Z184" s="232">
        <v>0</v>
      </c>
      <c r="AA184" s="233">
        <f>Z184*K184</f>
        <v>0</v>
      </c>
      <c r="AR184" s="24" t="s">
        <v>153</v>
      </c>
      <c r="AT184" s="24" t="s">
        <v>349</v>
      </c>
      <c r="AU184" s="24" t="s">
        <v>126</v>
      </c>
      <c r="AY184" s="24" t="s">
        <v>272</v>
      </c>
      <c r="BE184" s="144">
        <f>IF(U184="základní",N184,0)</f>
        <v>0</v>
      </c>
      <c r="BF184" s="144">
        <f>IF(U184="snížená",N184,0)</f>
        <v>0</v>
      </c>
      <c r="BG184" s="144">
        <f>IF(U184="zákl. přenesená",N184,0)</f>
        <v>0</v>
      </c>
      <c r="BH184" s="144">
        <f>IF(U184="sníž. přenesená",N184,0)</f>
        <v>0</v>
      </c>
      <c r="BI184" s="144">
        <f>IF(U184="nulová",N184,0)</f>
        <v>0</v>
      </c>
      <c r="BJ184" s="24" t="s">
        <v>85</v>
      </c>
      <c r="BK184" s="144">
        <f>ROUND(L184*K184,2)</f>
        <v>0</v>
      </c>
      <c r="BL184" s="24" t="s">
        <v>276</v>
      </c>
      <c r="BM184" s="24" t="s">
        <v>1110</v>
      </c>
    </row>
    <row r="185" s="1" customFormat="1" ht="38.25" customHeight="1">
      <c r="B185" s="48"/>
      <c r="C185" s="223" t="s">
        <v>425</v>
      </c>
      <c r="D185" s="223" t="s">
        <v>273</v>
      </c>
      <c r="E185" s="224" t="s">
        <v>1111</v>
      </c>
      <c r="F185" s="225" t="s">
        <v>1112</v>
      </c>
      <c r="G185" s="225"/>
      <c r="H185" s="225"/>
      <c r="I185" s="225"/>
      <c r="J185" s="226" t="s">
        <v>124</v>
      </c>
      <c r="K185" s="227">
        <v>9.0299999999999994</v>
      </c>
      <c r="L185" s="228">
        <v>0</v>
      </c>
      <c r="M185" s="229"/>
      <c r="N185" s="230">
        <f>ROUND(L185*K185,2)</f>
        <v>0</v>
      </c>
      <c r="O185" s="230"/>
      <c r="P185" s="230"/>
      <c r="Q185" s="230"/>
      <c r="R185" s="50"/>
      <c r="T185" s="231" t="s">
        <v>22</v>
      </c>
      <c r="U185" s="58" t="s">
        <v>42</v>
      </c>
      <c r="V185" s="49"/>
      <c r="W185" s="232">
        <f>V185*K185</f>
        <v>0</v>
      </c>
      <c r="X185" s="232">
        <v>0</v>
      </c>
      <c r="Y185" s="232">
        <f>X185*K185</f>
        <v>0</v>
      </c>
      <c r="Z185" s="232">
        <v>0</v>
      </c>
      <c r="AA185" s="233">
        <f>Z185*K185</f>
        <v>0</v>
      </c>
      <c r="AR185" s="24" t="s">
        <v>276</v>
      </c>
      <c r="AT185" s="24" t="s">
        <v>273</v>
      </c>
      <c r="AU185" s="24" t="s">
        <v>126</v>
      </c>
      <c r="AY185" s="24" t="s">
        <v>272</v>
      </c>
      <c r="BE185" s="144">
        <f>IF(U185="základní",N185,0)</f>
        <v>0</v>
      </c>
      <c r="BF185" s="144">
        <f>IF(U185="snížená",N185,0)</f>
        <v>0</v>
      </c>
      <c r="BG185" s="144">
        <f>IF(U185="zákl. přenesená",N185,0)</f>
        <v>0</v>
      </c>
      <c r="BH185" s="144">
        <f>IF(U185="sníž. přenesená",N185,0)</f>
        <v>0</v>
      </c>
      <c r="BI185" s="144">
        <f>IF(U185="nulová",N185,0)</f>
        <v>0</v>
      </c>
      <c r="BJ185" s="24" t="s">
        <v>85</v>
      </c>
      <c r="BK185" s="144">
        <f>ROUND(L185*K185,2)</f>
        <v>0</v>
      </c>
      <c r="BL185" s="24" t="s">
        <v>276</v>
      </c>
      <c r="BM185" s="24" t="s">
        <v>1113</v>
      </c>
    </row>
    <row r="186" s="11" customFormat="1" ht="16.5" customHeight="1">
      <c r="B186" s="243"/>
      <c r="C186" s="244"/>
      <c r="D186" s="244"/>
      <c r="E186" s="245" t="s">
        <v>22</v>
      </c>
      <c r="F186" s="285" t="s">
        <v>1021</v>
      </c>
      <c r="G186" s="286"/>
      <c r="H186" s="286"/>
      <c r="I186" s="286"/>
      <c r="J186" s="244"/>
      <c r="K186" s="247">
        <v>9.0299999999999994</v>
      </c>
      <c r="L186" s="244"/>
      <c r="M186" s="244"/>
      <c r="N186" s="244"/>
      <c r="O186" s="244"/>
      <c r="P186" s="244"/>
      <c r="Q186" s="244"/>
      <c r="R186" s="248"/>
      <c r="T186" s="249"/>
      <c r="U186" s="244"/>
      <c r="V186" s="244"/>
      <c r="W186" s="244"/>
      <c r="X186" s="244"/>
      <c r="Y186" s="244"/>
      <c r="Z186" s="244"/>
      <c r="AA186" s="250"/>
      <c r="AT186" s="251" t="s">
        <v>280</v>
      </c>
      <c r="AU186" s="251" t="s">
        <v>126</v>
      </c>
      <c r="AV186" s="11" t="s">
        <v>126</v>
      </c>
      <c r="AW186" s="11" t="s">
        <v>35</v>
      </c>
      <c r="AX186" s="11" t="s">
        <v>77</v>
      </c>
      <c r="AY186" s="251" t="s">
        <v>272</v>
      </c>
    </row>
    <row r="187" s="13" customFormat="1" ht="16.5" customHeight="1">
      <c r="B187" s="262"/>
      <c r="C187" s="263"/>
      <c r="D187" s="263"/>
      <c r="E187" s="264" t="s">
        <v>22</v>
      </c>
      <c r="F187" s="265" t="s">
        <v>285</v>
      </c>
      <c r="G187" s="263"/>
      <c r="H187" s="263"/>
      <c r="I187" s="263"/>
      <c r="J187" s="263"/>
      <c r="K187" s="266">
        <v>9.0299999999999994</v>
      </c>
      <c r="L187" s="263"/>
      <c r="M187" s="263"/>
      <c r="N187" s="263"/>
      <c r="O187" s="263"/>
      <c r="P187" s="263"/>
      <c r="Q187" s="263"/>
      <c r="R187" s="267"/>
      <c r="T187" s="268"/>
      <c r="U187" s="263"/>
      <c r="V187" s="263"/>
      <c r="W187" s="263"/>
      <c r="X187" s="263"/>
      <c r="Y187" s="263"/>
      <c r="Z187" s="263"/>
      <c r="AA187" s="269"/>
      <c r="AT187" s="270" t="s">
        <v>280</v>
      </c>
      <c r="AU187" s="270" t="s">
        <v>126</v>
      </c>
      <c r="AV187" s="13" t="s">
        <v>276</v>
      </c>
      <c r="AW187" s="13" t="s">
        <v>35</v>
      </c>
      <c r="AX187" s="13" t="s">
        <v>85</v>
      </c>
      <c r="AY187" s="270" t="s">
        <v>272</v>
      </c>
    </row>
    <row r="188" s="1" customFormat="1" ht="38.25" customHeight="1">
      <c r="B188" s="48"/>
      <c r="C188" s="223" t="s">
        <v>171</v>
      </c>
      <c r="D188" s="223" t="s">
        <v>273</v>
      </c>
      <c r="E188" s="224" t="s">
        <v>339</v>
      </c>
      <c r="F188" s="225" t="s">
        <v>1114</v>
      </c>
      <c r="G188" s="225"/>
      <c r="H188" s="225"/>
      <c r="I188" s="225"/>
      <c r="J188" s="226" t="s">
        <v>334</v>
      </c>
      <c r="K188" s="227">
        <v>65</v>
      </c>
      <c r="L188" s="228">
        <v>0</v>
      </c>
      <c r="M188" s="229"/>
      <c r="N188" s="230">
        <f>ROUND(L188*K188,2)</f>
        <v>0</v>
      </c>
      <c r="O188" s="230"/>
      <c r="P188" s="230"/>
      <c r="Q188" s="230"/>
      <c r="R188" s="50"/>
      <c r="T188" s="231" t="s">
        <v>22</v>
      </c>
      <c r="U188" s="58" t="s">
        <v>42</v>
      </c>
      <c r="V188" s="49"/>
      <c r="W188" s="232">
        <f>V188*K188</f>
        <v>0</v>
      </c>
      <c r="X188" s="232">
        <v>0</v>
      </c>
      <c r="Y188" s="232">
        <f>X188*K188</f>
        <v>0</v>
      </c>
      <c r="Z188" s="232">
        <v>0</v>
      </c>
      <c r="AA188" s="233">
        <f>Z188*K188</f>
        <v>0</v>
      </c>
      <c r="AR188" s="24" t="s">
        <v>276</v>
      </c>
      <c r="AT188" s="24" t="s">
        <v>273</v>
      </c>
      <c r="AU188" s="24" t="s">
        <v>126</v>
      </c>
      <c r="AY188" s="24" t="s">
        <v>272</v>
      </c>
      <c r="BE188" s="144">
        <f>IF(U188="základní",N188,0)</f>
        <v>0</v>
      </c>
      <c r="BF188" s="144">
        <f>IF(U188="snížená",N188,0)</f>
        <v>0</v>
      </c>
      <c r="BG188" s="144">
        <f>IF(U188="zákl. přenesená",N188,0)</f>
        <v>0</v>
      </c>
      <c r="BH188" s="144">
        <f>IF(U188="sníž. přenesená",N188,0)</f>
        <v>0</v>
      </c>
      <c r="BI188" s="144">
        <f>IF(U188="nulová",N188,0)</f>
        <v>0</v>
      </c>
      <c r="BJ188" s="24" t="s">
        <v>85</v>
      </c>
      <c r="BK188" s="144">
        <f>ROUND(L188*K188,2)</f>
        <v>0</v>
      </c>
      <c r="BL188" s="24" t="s">
        <v>276</v>
      </c>
      <c r="BM188" s="24" t="s">
        <v>1115</v>
      </c>
    </row>
    <row r="189" s="11" customFormat="1" ht="16.5" customHeight="1">
      <c r="B189" s="243"/>
      <c r="C189" s="244"/>
      <c r="D189" s="244"/>
      <c r="E189" s="245" t="s">
        <v>22</v>
      </c>
      <c r="F189" s="285" t="s">
        <v>1116</v>
      </c>
      <c r="G189" s="286"/>
      <c r="H189" s="286"/>
      <c r="I189" s="286"/>
      <c r="J189" s="244"/>
      <c r="K189" s="247">
        <v>65</v>
      </c>
      <c r="L189" s="244"/>
      <c r="M189" s="244"/>
      <c r="N189" s="244"/>
      <c r="O189" s="244"/>
      <c r="P189" s="244"/>
      <c r="Q189" s="244"/>
      <c r="R189" s="248"/>
      <c r="T189" s="249"/>
      <c r="U189" s="244"/>
      <c r="V189" s="244"/>
      <c r="W189" s="244"/>
      <c r="X189" s="244"/>
      <c r="Y189" s="244"/>
      <c r="Z189" s="244"/>
      <c r="AA189" s="250"/>
      <c r="AT189" s="251" t="s">
        <v>280</v>
      </c>
      <c r="AU189" s="251" t="s">
        <v>126</v>
      </c>
      <c r="AV189" s="11" t="s">
        <v>126</v>
      </c>
      <c r="AW189" s="11" t="s">
        <v>35</v>
      </c>
      <c r="AX189" s="11" t="s">
        <v>77</v>
      </c>
      <c r="AY189" s="251" t="s">
        <v>272</v>
      </c>
    </row>
    <row r="190" s="13" customFormat="1" ht="16.5" customHeight="1">
      <c r="B190" s="262"/>
      <c r="C190" s="263"/>
      <c r="D190" s="263"/>
      <c r="E190" s="264" t="s">
        <v>1024</v>
      </c>
      <c r="F190" s="265" t="s">
        <v>285</v>
      </c>
      <c r="G190" s="263"/>
      <c r="H190" s="263"/>
      <c r="I190" s="263"/>
      <c r="J190" s="263"/>
      <c r="K190" s="266">
        <v>65</v>
      </c>
      <c r="L190" s="263"/>
      <c r="M190" s="263"/>
      <c r="N190" s="263"/>
      <c r="O190" s="263"/>
      <c r="P190" s="263"/>
      <c r="Q190" s="263"/>
      <c r="R190" s="267"/>
      <c r="T190" s="268"/>
      <c r="U190" s="263"/>
      <c r="V190" s="263"/>
      <c r="W190" s="263"/>
      <c r="X190" s="263"/>
      <c r="Y190" s="263"/>
      <c r="Z190" s="263"/>
      <c r="AA190" s="269"/>
      <c r="AT190" s="270" t="s">
        <v>280</v>
      </c>
      <c r="AU190" s="270" t="s">
        <v>126</v>
      </c>
      <c r="AV190" s="13" t="s">
        <v>276</v>
      </c>
      <c r="AW190" s="13" t="s">
        <v>35</v>
      </c>
      <c r="AX190" s="13" t="s">
        <v>85</v>
      </c>
      <c r="AY190" s="270" t="s">
        <v>272</v>
      </c>
    </row>
    <row r="191" s="1" customFormat="1" ht="38.25" customHeight="1">
      <c r="B191" s="48"/>
      <c r="C191" s="223" t="s">
        <v>434</v>
      </c>
      <c r="D191" s="223" t="s">
        <v>273</v>
      </c>
      <c r="E191" s="224" t="s">
        <v>1117</v>
      </c>
      <c r="F191" s="225" t="s">
        <v>1118</v>
      </c>
      <c r="G191" s="225"/>
      <c r="H191" s="225"/>
      <c r="I191" s="225"/>
      <c r="J191" s="226" t="s">
        <v>334</v>
      </c>
      <c r="K191" s="227">
        <v>65</v>
      </c>
      <c r="L191" s="228">
        <v>0</v>
      </c>
      <c r="M191" s="229"/>
      <c r="N191" s="230">
        <f>ROUND(L191*K191,2)</f>
        <v>0</v>
      </c>
      <c r="O191" s="230"/>
      <c r="P191" s="230"/>
      <c r="Q191" s="230"/>
      <c r="R191" s="50"/>
      <c r="T191" s="231" t="s">
        <v>22</v>
      </c>
      <c r="U191" s="58" t="s">
        <v>42</v>
      </c>
      <c r="V191" s="49"/>
      <c r="W191" s="232">
        <f>V191*K191</f>
        <v>0</v>
      </c>
      <c r="X191" s="232">
        <v>0</v>
      </c>
      <c r="Y191" s="232">
        <f>X191*K191</f>
        <v>0</v>
      </c>
      <c r="Z191" s="232">
        <v>0</v>
      </c>
      <c r="AA191" s="233">
        <f>Z191*K191</f>
        <v>0</v>
      </c>
      <c r="AR191" s="24" t="s">
        <v>276</v>
      </c>
      <c r="AT191" s="24" t="s">
        <v>273</v>
      </c>
      <c r="AU191" s="24" t="s">
        <v>126</v>
      </c>
      <c r="AY191" s="24" t="s">
        <v>272</v>
      </c>
      <c r="BE191" s="144">
        <f>IF(U191="základní",N191,0)</f>
        <v>0</v>
      </c>
      <c r="BF191" s="144">
        <f>IF(U191="snížená",N191,0)</f>
        <v>0</v>
      </c>
      <c r="BG191" s="144">
        <f>IF(U191="zákl. přenesená",N191,0)</f>
        <v>0</v>
      </c>
      <c r="BH191" s="144">
        <f>IF(U191="sníž. přenesená",N191,0)</f>
        <v>0</v>
      </c>
      <c r="BI191" s="144">
        <f>IF(U191="nulová",N191,0)</f>
        <v>0</v>
      </c>
      <c r="BJ191" s="24" t="s">
        <v>85</v>
      </c>
      <c r="BK191" s="144">
        <f>ROUND(L191*K191,2)</f>
        <v>0</v>
      </c>
      <c r="BL191" s="24" t="s">
        <v>276</v>
      </c>
      <c r="BM191" s="24" t="s">
        <v>1119</v>
      </c>
    </row>
    <row r="192" s="11" customFormat="1" ht="16.5" customHeight="1">
      <c r="B192" s="243"/>
      <c r="C192" s="244"/>
      <c r="D192" s="244"/>
      <c r="E192" s="245" t="s">
        <v>22</v>
      </c>
      <c r="F192" s="285" t="s">
        <v>1024</v>
      </c>
      <c r="G192" s="286"/>
      <c r="H192" s="286"/>
      <c r="I192" s="286"/>
      <c r="J192" s="244"/>
      <c r="K192" s="247">
        <v>65</v>
      </c>
      <c r="L192" s="244"/>
      <c r="M192" s="244"/>
      <c r="N192" s="244"/>
      <c r="O192" s="244"/>
      <c r="P192" s="244"/>
      <c r="Q192" s="244"/>
      <c r="R192" s="248"/>
      <c r="T192" s="249"/>
      <c r="U192" s="244"/>
      <c r="V192" s="244"/>
      <c r="W192" s="244"/>
      <c r="X192" s="244"/>
      <c r="Y192" s="244"/>
      <c r="Z192" s="244"/>
      <c r="AA192" s="250"/>
      <c r="AT192" s="251" t="s">
        <v>280</v>
      </c>
      <c r="AU192" s="251" t="s">
        <v>126</v>
      </c>
      <c r="AV192" s="11" t="s">
        <v>126</v>
      </c>
      <c r="AW192" s="11" t="s">
        <v>35</v>
      </c>
      <c r="AX192" s="11" t="s">
        <v>77</v>
      </c>
      <c r="AY192" s="251" t="s">
        <v>272</v>
      </c>
    </row>
    <row r="193" s="13" customFormat="1" ht="16.5" customHeight="1">
      <c r="B193" s="262"/>
      <c r="C193" s="263"/>
      <c r="D193" s="263"/>
      <c r="E193" s="264" t="s">
        <v>22</v>
      </c>
      <c r="F193" s="265" t="s">
        <v>285</v>
      </c>
      <c r="G193" s="263"/>
      <c r="H193" s="263"/>
      <c r="I193" s="263"/>
      <c r="J193" s="263"/>
      <c r="K193" s="266">
        <v>65</v>
      </c>
      <c r="L193" s="263"/>
      <c r="M193" s="263"/>
      <c r="N193" s="263"/>
      <c r="O193" s="263"/>
      <c r="P193" s="263"/>
      <c r="Q193" s="263"/>
      <c r="R193" s="267"/>
      <c r="T193" s="268"/>
      <c r="U193" s="263"/>
      <c r="V193" s="263"/>
      <c r="W193" s="263"/>
      <c r="X193" s="263"/>
      <c r="Y193" s="263"/>
      <c r="Z193" s="263"/>
      <c r="AA193" s="269"/>
      <c r="AT193" s="270" t="s">
        <v>280</v>
      </c>
      <c r="AU193" s="270" t="s">
        <v>126</v>
      </c>
      <c r="AV193" s="13" t="s">
        <v>276</v>
      </c>
      <c r="AW193" s="13" t="s">
        <v>35</v>
      </c>
      <c r="AX193" s="13" t="s">
        <v>85</v>
      </c>
      <c r="AY193" s="270" t="s">
        <v>272</v>
      </c>
    </row>
    <row r="194" s="1" customFormat="1" ht="16.5" customHeight="1">
      <c r="B194" s="48"/>
      <c r="C194" s="271" t="s">
        <v>440</v>
      </c>
      <c r="D194" s="271" t="s">
        <v>349</v>
      </c>
      <c r="E194" s="272" t="s">
        <v>1120</v>
      </c>
      <c r="F194" s="273" t="s">
        <v>1121</v>
      </c>
      <c r="G194" s="273"/>
      <c r="H194" s="273"/>
      <c r="I194" s="273"/>
      <c r="J194" s="274" t="s">
        <v>352</v>
      </c>
      <c r="K194" s="275">
        <v>0.97499999999999998</v>
      </c>
      <c r="L194" s="276">
        <v>0</v>
      </c>
      <c r="M194" s="277"/>
      <c r="N194" s="278">
        <f>ROUND(L194*K194,2)</f>
        <v>0</v>
      </c>
      <c r="O194" s="230"/>
      <c r="P194" s="230"/>
      <c r="Q194" s="230"/>
      <c r="R194" s="50"/>
      <c r="T194" s="231" t="s">
        <v>22</v>
      </c>
      <c r="U194" s="58" t="s">
        <v>42</v>
      </c>
      <c r="V194" s="49"/>
      <c r="W194" s="232">
        <f>V194*K194</f>
        <v>0</v>
      </c>
      <c r="X194" s="232">
        <v>0.001</v>
      </c>
      <c r="Y194" s="232">
        <f>X194*K194</f>
        <v>0.00097499999999999996</v>
      </c>
      <c r="Z194" s="232">
        <v>0</v>
      </c>
      <c r="AA194" s="233">
        <f>Z194*K194</f>
        <v>0</v>
      </c>
      <c r="AR194" s="24" t="s">
        <v>153</v>
      </c>
      <c r="AT194" s="24" t="s">
        <v>349</v>
      </c>
      <c r="AU194" s="24" t="s">
        <v>126</v>
      </c>
      <c r="AY194" s="24" t="s">
        <v>272</v>
      </c>
      <c r="BE194" s="144">
        <f>IF(U194="základní",N194,0)</f>
        <v>0</v>
      </c>
      <c r="BF194" s="144">
        <f>IF(U194="snížená",N194,0)</f>
        <v>0</v>
      </c>
      <c r="BG194" s="144">
        <f>IF(U194="zákl. přenesená",N194,0)</f>
        <v>0</v>
      </c>
      <c r="BH194" s="144">
        <f>IF(U194="sníž. přenesená",N194,0)</f>
        <v>0</v>
      </c>
      <c r="BI194" s="144">
        <f>IF(U194="nulová",N194,0)</f>
        <v>0</v>
      </c>
      <c r="BJ194" s="24" t="s">
        <v>85</v>
      </c>
      <c r="BK194" s="144">
        <f>ROUND(L194*K194,2)</f>
        <v>0</v>
      </c>
      <c r="BL194" s="24" t="s">
        <v>276</v>
      </c>
      <c r="BM194" s="24" t="s">
        <v>1122</v>
      </c>
    </row>
    <row r="195" s="9" customFormat="1" ht="29.88" customHeight="1">
      <c r="B195" s="208"/>
      <c r="C195" s="209"/>
      <c r="D195" s="219" t="s">
        <v>221</v>
      </c>
      <c r="E195" s="219"/>
      <c r="F195" s="219"/>
      <c r="G195" s="219"/>
      <c r="H195" s="219"/>
      <c r="I195" s="219"/>
      <c r="J195" s="219"/>
      <c r="K195" s="219"/>
      <c r="L195" s="219"/>
      <c r="M195" s="219"/>
      <c r="N195" s="283">
        <f>BK195</f>
        <v>0</v>
      </c>
      <c r="O195" s="284"/>
      <c r="P195" s="284"/>
      <c r="Q195" s="284"/>
      <c r="R195" s="212"/>
      <c r="T195" s="213"/>
      <c r="U195" s="209"/>
      <c r="V195" s="209"/>
      <c r="W195" s="214">
        <f>SUM(W196:W199)</f>
        <v>0</v>
      </c>
      <c r="X195" s="209"/>
      <c r="Y195" s="214">
        <f>SUM(Y196:Y199)</f>
        <v>0</v>
      </c>
      <c r="Z195" s="209"/>
      <c r="AA195" s="215">
        <f>SUM(AA196:AA199)</f>
        <v>0</v>
      </c>
      <c r="AR195" s="216" t="s">
        <v>85</v>
      </c>
      <c r="AT195" s="217" t="s">
        <v>76</v>
      </c>
      <c r="AU195" s="217" t="s">
        <v>85</v>
      </c>
      <c r="AY195" s="216" t="s">
        <v>272</v>
      </c>
      <c r="BK195" s="218">
        <f>SUM(BK196:BK199)</f>
        <v>0</v>
      </c>
    </row>
    <row r="196" s="1" customFormat="1" ht="25.5" customHeight="1">
      <c r="B196" s="48"/>
      <c r="C196" s="223" t="s">
        <v>445</v>
      </c>
      <c r="D196" s="223" t="s">
        <v>273</v>
      </c>
      <c r="E196" s="224" t="s">
        <v>1123</v>
      </c>
      <c r="F196" s="225" t="s">
        <v>1124</v>
      </c>
      <c r="G196" s="225"/>
      <c r="H196" s="225"/>
      <c r="I196" s="225"/>
      <c r="J196" s="226" t="s">
        <v>124</v>
      </c>
      <c r="K196" s="227">
        <v>2.7090000000000001</v>
      </c>
      <c r="L196" s="228">
        <v>0</v>
      </c>
      <c r="M196" s="229"/>
      <c r="N196" s="230">
        <f>ROUND(L196*K196,2)</f>
        <v>0</v>
      </c>
      <c r="O196" s="230"/>
      <c r="P196" s="230"/>
      <c r="Q196" s="230"/>
      <c r="R196" s="50"/>
      <c r="T196" s="231" t="s">
        <v>22</v>
      </c>
      <c r="U196" s="58" t="s">
        <v>42</v>
      </c>
      <c r="V196" s="49"/>
      <c r="W196" s="232">
        <f>V196*K196</f>
        <v>0</v>
      </c>
      <c r="X196" s="232">
        <v>0</v>
      </c>
      <c r="Y196" s="232">
        <f>X196*K196</f>
        <v>0</v>
      </c>
      <c r="Z196" s="232">
        <v>0</v>
      </c>
      <c r="AA196" s="233">
        <f>Z196*K196</f>
        <v>0</v>
      </c>
      <c r="AR196" s="24" t="s">
        <v>276</v>
      </c>
      <c r="AT196" s="24" t="s">
        <v>273</v>
      </c>
      <c r="AU196" s="24" t="s">
        <v>126</v>
      </c>
      <c r="AY196" s="24" t="s">
        <v>272</v>
      </c>
      <c r="BE196" s="144">
        <f>IF(U196="základní",N196,0)</f>
        <v>0</v>
      </c>
      <c r="BF196" s="144">
        <f>IF(U196="snížená",N196,0)</f>
        <v>0</v>
      </c>
      <c r="BG196" s="144">
        <f>IF(U196="zákl. přenesená",N196,0)</f>
        <v>0</v>
      </c>
      <c r="BH196" s="144">
        <f>IF(U196="sníž. přenesená",N196,0)</f>
        <v>0</v>
      </c>
      <c r="BI196" s="144">
        <f>IF(U196="nulová",N196,0)</f>
        <v>0</v>
      </c>
      <c r="BJ196" s="24" t="s">
        <v>85</v>
      </c>
      <c r="BK196" s="144">
        <f>ROUND(L196*K196,2)</f>
        <v>0</v>
      </c>
      <c r="BL196" s="24" t="s">
        <v>276</v>
      </c>
      <c r="BM196" s="24" t="s">
        <v>1125</v>
      </c>
    </row>
    <row r="197" s="11" customFormat="1" ht="16.5" customHeight="1">
      <c r="B197" s="243"/>
      <c r="C197" s="244"/>
      <c r="D197" s="244"/>
      <c r="E197" s="245" t="s">
        <v>22</v>
      </c>
      <c r="F197" s="285" t="s">
        <v>1126</v>
      </c>
      <c r="G197" s="286"/>
      <c r="H197" s="286"/>
      <c r="I197" s="286"/>
      <c r="J197" s="244"/>
      <c r="K197" s="247">
        <v>2.3490000000000002</v>
      </c>
      <c r="L197" s="244"/>
      <c r="M197" s="244"/>
      <c r="N197" s="244"/>
      <c r="O197" s="244"/>
      <c r="P197" s="244"/>
      <c r="Q197" s="244"/>
      <c r="R197" s="248"/>
      <c r="T197" s="249"/>
      <c r="U197" s="244"/>
      <c r="V197" s="244"/>
      <c r="W197" s="244"/>
      <c r="X197" s="244"/>
      <c r="Y197" s="244"/>
      <c r="Z197" s="244"/>
      <c r="AA197" s="250"/>
      <c r="AT197" s="251" t="s">
        <v>280</v>
      </c>
      <c r="AU197" s="251" t="s">
        <v>126</v>
      </c>
      <c r="AV197" s="11" t="s">
        <v>126</v>
      </c>
      <c r="AW197" s="11" t="s">
        <v>35</v>
      </c>
      <c r="AX197" s="11" t="s">
        <v>77</v>
      </c>
      <c r="AY197" s="251" t="s">
        <v>272</v>
      </c>
    </row>
    <row r="198" s="11" customFormat="1" ht="16.5" customHeight="1">
      <c r="B198" s="243"/>
      <c r="C198" s="244"/>
      <c r="D198" s="244"/>
      <c r="E198" s="245" t="s">
        <v>22</v>
      </c>
      <c r="F198" s="246" t="s">
        <v>1127</v>
      </c>
      <c r="G198" s="244"/>
      <c r="H198" s="244"/>
      <c r="I198" s="244"/>
      <c r="J198" s="244"/>
      <c r="K198" s="247">
        <v>0.35999999999999999</v>
      </c>
      <c r="L198" s="244"/>
      <c r="M198" s="244"/>
      <c r="N198" s="244"/>
      <c r="O198" s="244"/>
      <c r="P198" s="244"/>
      <c r="Q198" s="244"/>
      <c r="R198" s="248"/>
      <c r="T198" s="249"/>
      <c r="U198" s="244"/>
      <c r="V198" s="244"/>
      <c r="W198" s="244"/>
      <c r="X198" s="244"/>
      <c r="Y198" s="244"/>
      <c r="Z198" s="244"/>
      <c r="AA198" s="250"/>
      <c r="AT198" s="251" t="s">
        <v>280</v>
      </c>
      <c r="AU198" s="251" t="s">
        <v>126</v>
      </c>
      <c r="AV198" s="11" t="s">
        <v>126</v>
      </c>
      <c r="AW198" s="11" t="s">
        <v>35</v>
      </c>
      <c r="AX198" s="11" t="s">
        <v>77</v>
      </c>
      <c r="AY198" s="251" t="s">
        <v>272</v>
      </c>
    </row>
    <row r="199" s="13" customFormat="1" ht="16.5" customHeight="1">
      <c r="B199" s="262"/>
      <c r="C199" s="263"/>
      <c r="D199" s="263"/>
      <c r="E199" s="264" t="s">
        <v>22</v>
      </c>
      <c r="F199" s="265" t="s">
        <v>285</v>
      </c>
      <c r="G199" s="263"/>
      <c r="H199" s="263"/>
      <c r="I199" s="263"/>
      <c r="J199" s="263"/>
      <c r="K199" s="266">
        <v>2.7090000000000001</v>
      </c>
      <c r="L199" s="263"/>
      <c r="M199" s="263"/>
      <c r="N199" s="263"/>
      <c r="O199" s="263"/>
      <c r="P199" s="263"/>
      <c r="Q199" s="263"/>
      <c r="R199" s="267"/>
      <c r="T199" s="268"/>
      <c r="U199" s="263"/>
      <c r="V199" s="263"/>
      <c r="W199" s="263"/>
      <c r="X199" s="263"/>
      <c r="Y199" s="263"/>
      <c r="Z199" s="263"/>
      <c r="AA199" s="269"/>
      <c r="AT199" s="270" t="s">
        <v>280</v>
      </c>
      <c r="AU199" s="270" t="s">
        <v>126</v>
      </c>
      <c r="AV199" s="13" t="s">
        <v>276</v>
      </c>
      <c r="AW199" s="13" t="s">
        <v>35</v>
      </c>
      <c r="AX199" s="13" t="s">
        <v>85</v>
      </c>
      <c r="AY199" s="270" t="s">
        <v>272</v>
      </c>
    </row>
    <row r="200" s="9" customFormat="1" ht="29.88" customHeight="1">
      <c r="B200" s="208"/>
      <c r="C200" s="209"/>
      <c r="D200" s="219" t="s">
        <v>230</v>
      </c>
      <c r="E200" s="219"/>
      <c r="F200" s="219"/>
      <c r="G200" s="219"/>
      <c r="H200" s="219"/>
      <c r="I200" s="219"/>
      <c r="J200" s="219"/>
      <c r="K200" s="219"/>
      <c r="L200" s="219"/>
      <c r="M200" s="219"/>
      <c r="N200" s="221">
        <f>BK200</f>
        <v>0</v>
      </c>
      <c r="O200" s="222"/>
      <c r="P200" s="222"/>
      <c r="Q200" s="222"/>
      <c r="R200" s="212"/>
      <c r="T200" s="213"/>
      <c r="U200" s="209"/>
      <c r="V200" s="209"/>
      <c r="W200" s="214">
        <f>SUM(W201:W219)</f>
        <v>0</v>
      </c>
      <c r="X200" s="209"/>
      <c r="Y200" s="214">
        <f>SUM(Y201:Y219)</f>
        <v>12.994638</v>
      </c>
      <c r="Z200" s="209"/>
      <c r="AA200" s="215">
        <f>SUM(AA201:AA219)</f>
        <v>0</v>
      </c>
      <c r="AR200" s="216" t="s">
        <v>85</v>
      </c>
      <c r="AT200" s="217" t="s">
        <v>76</v>
      </c>
      <c r="AU200" s="217" t="s">
        <v>85</v>
      </c>
      <c r="AY200" s="216" t="s">
        <v>272</v>
      </c>
      <c r="BK200" s="218">
        <f>SUM(BK201:BK219)</f>
        <v>0</v>
      </c>
    </row>
    <row r="201" s="1" customFormat="1" ht="38.25" customHeight="1">
      <c r="B201" s="48"/>
      <c r="C201" s="223" t="s">
        <v>453</v>
      </c>
      <c r="D201" s="223" t="s">
        <v>273</v>
      </c>
      <c r="E201" s="224" t="s">
        <v>1128</v>
      </c>
      <c r="F201" s="225" t="s">
        <v>1129</v>
      </c>
      <c r="G201" s="225"/>
      <c r="H201" s="225"/>
      <c r="I201" s="225"/>
      <c r="J201" s="226" t="s">
        <v>546</v>
      </c>
      <c r="K201" s="227">
        <v>2.5</v>
      </c>
      <c r="L201" s="228">
        <v>0</v>
      </c>
      <c r="M201" s="229"/>
      <c r="N201" s="230">
        <f>ROUND(L201*K201,2)</f>
        <v>0</v>
      </c>
      <c r="O201" s="230"/>
      <c r="P201" s="230"/>
      <c r="Q201" s="230"/>
      <c r="R201" s="50"/>
      <c r="T201" s="231" t="s">
        <v>22</v>
      </c>
      <c r="U201" s="58" t="s">
        <v>42</v>
      </c>
      <c r="V201" s="49"/>
      <c r="W201" s="232">
        <f>V201*K201</f>
        <v>0</v>
      </c>
      <c r="X201" s="232">
        <v>0</v>
      </c>
      <c r="Y201" s="232">
        <f>X201*K201</f>
        <v>0</v>
      </c>
      <c r="Z201" s="232">
        <v>0</v>
      </c>
      <c r="AA201" s="233">
        <f>Z201*K201</f>
        <v>0</v>
      </c>
      <c r="AR201" s="24" t="s">
        <v>276</v>
      </c>
      <c r="AT201" s="24" t="s">
        <v>273</v>
      </c>
      <c r="AU201" s="24" t="s">
        <v>126</v>
      </c>
      <c r="AY201" s="24" t="s">
        <v>272</v>
      </c>
      <c r="BE201" s="144">
        <f>IF(U201="základní",N201,0)</f>
        <v>0</v>
      </c>
      <c r="BF201" s="144">
        <f>IF(U201="snížená",N201,0)</f>
        <v>0</v>
      </c>
      <c r="BG201" s="144">
        <f>IF(U201="zákl. přenesená",N201,0)</f>
        <v>0</v>
      </c>
      <c r="BH201" s="144">
        <f>IF(U201="sníž. přenesená",N201,0)</f>
        <v>0</v>
      </c>
      <c r="BI201" s="144">
        <f>IF(U201="nulová",N201,0)</f>
        <v>0</v>
      </c>
      <c r="BJ201" s="24" t="s">
        <v>85</v>
      </c>
      <c r="BK201" s="144">
        <f>ROUND(L201*K201,2)</f>
        <v>0</v>
      </c>
      <c r="BL201" s="24" t="s">
        <v>276</v>
      </c>
      <c r="BM201" s="24" t="s">
        <v>1130</v>
      </c>
    </row>
    <row r="202" s="1" customFormat="1" ht="25.5" customHeight="1">
      <c r="B202" s="48"/>
      <c r="C202" s="271" t="s">
        <v>459</v>
      </c>
      <c r="D202" s="271" t="s">
        <v>349</v>
      </c>
      <c r="E202" s="272" t="s">
        <v>1131</v>
      </c>
      <c r="F202" s="273" t="s">
        <v>1132</v>
      </c>
      <c r="G202" s="273"/>
      <c r="H202" s="273"/>
      <c r="I202" s="273"/>
      <c r="J202" s="274" t="s">
        <v>546</v>
      </c>
      <c r="K202" s="275">
        <v>2.5</v>
      </c>
      <c r="L202" s="276">
        <v>0</v>
      </c>
      <c r="M202" s="277"/>
      <c r="N202" s="278">
        <f>ROUND(L202*K202,2)</f>
        <v>0</v>
      </c>
      <c r="O202" s="230"/>
      <c r="P202" s="230"/>
      <c r="Q202" s="230"/>
      <c r="R202" s="50"/>
      <c r="T202" s="231" t="s">
        <v>22</v>
      </c>
      <c r="U202" s="58" t="s">
        <v>42</v>
      </c>
      <c r="V202" s="49"/>
      <c r="W202" s="232">
        <f>V202*K202</f>
        <v>0</v>
      </c>
      <c r="X202" s="232">
        <v>0.00027999999999999998</v>
      </c>
      <c r="Y202" s="232">
        <f>X202*K202</f>
        <v>0.00069999999999999988</v>
      </c>
      <c r="Z202" s="232">
        <v>0</v>
      </c>
      <c r="AA202" s="233">
        <f>Z202*K202</f>
        <v>0</v>
      </c>
      <c r="AR202" s="24" t="s">
        <v>153</v>
      </c>
      <c r="AT202" s="24" t="s">
        <v>349</v>
      </c>
      <c r="AU202" s="24" t="s">
        <v>126</v>
      </c>
      <c r="AY202" s="24" t="s">
        <v>272</v>
      </c>
      <c r="BE202" s="144">
        <f>IF(U202="základní",N202,0)</f>
        <v>0</v>
      </c>
      <c r="BF202" s="144">
        <f>IF(U202="snížená",N202,0)</f>
        <v>0</v>
      </c>
      <c r="BG202" s="144">
        <f>IF(U202="zákl. přenesená",N202,0)</f>
        <v>0</v>
      </c>
      <c r="BH202" s="144">
        <f>IF(U202="sníž. přenesená",N202,0)</f>
        <v>0</v>
      </c>
      <c r="BI202" s="144">
        <f>IF(U202="nulová",N202,0)</f>
        <v>0</v>
      </c>
      <c r="BJ202" s="24" t="s">
        <v>85</v>
      </c>
      <c r="BK202" s="144">
        <f>ROUND(L202*K202,2)</f>
        <v>0</v>
      </c>
      <c r="BL202" s="24" t="s">
        <v>276</v>
      </c>
      <c r="BM202" s="24" t="s">
        <v>1133</v>
      </c>
    </row>
    <row r="203" s="1" customFormat="1" ht="38.25" customHeight="1">
      <c r="B203" s="48"/>
      <c r="C203" s="223" t="s">
        <v>465</v>
      </c>
      <c r="D203" s="223" t="s">
        <v>273</v>
      </c>
      <c r="E203" s="224" t="s">
        <v>1134</v>
      </c>
      <c r="F203" s="225" t="s">
        <v>1135</v>
      </c>
      <c r="G203" s="225"/>
      <c r="H203" s="225"/>
      <c r="I203" s="225"/>
      <c r="J203" s="226" t="s">
        <v>546</v>
      </c>
      <c r="K203" s="227">
        <v>17.399999999999999</v>
      </c>
      <c r="L203" s="228">
        <v>0</v>
      </c>
      <c r="M203" s="229"/>
      <c r="N203" s="230">
        <f>ROUND(L203*K203,2)</f>
        <v>0</v>
      </c>
      <c r="O203" s="230"/>
      <c r="P203" s="230"/>
      <c r="Q203" s="230"/>
      <c r="R203" s="50"/>
      <c r="T203" s="231" t="s">
        <v>22</v>
      </c>
      <c r="U203" s="58" t="s">
        <v>42</v>
      </c>
      <c r="V203" s="49"/>
      <c r="W203" s="232">
        <f>V203*K203</f>
        <v>0</v>
      </c>
      <c r="X203" s="232">
        <v>0</v>
      </c>
      <c r="Y203" s="232">
        <f>X203*K203</f>
        <v>0</v>
      </c>
      <c r="Z203" s="232">
        <v>0</v>
      </c>
      <c r="AA203" s="233">
        <f>Z203*K203</f>
        <v>0</v>
      </c>
      <c r="AR203" s="24" t="s">
        <v>276</v>
      </c>
      <c r="AT203" s="24" t="s">
        <v>273</v>
      </c>
      <c r="AU203" s="24" t="s">
        <v>126</v>
      </c>
      <c r="AY203" s="24" t="s">
        <v>272</v>
      </c>
      <c r="BE203" s="144">
        <f>IF(U203="základní",N203,0)</f>
        <v>0</v>
      </c>
      <c r="BF203" s="144">
        <f>IF(U203="snížená",N203,0)</f>
        <v>0</v>
      </c>
      <c r="BG203" s="144">
        <f>IF(U203="zákl. přenesená",N203,0)</f>
        <v>0</v>
      </c>
      <c r="BH203" s="144">
        <f>IF(U203="sníž. přenesená",N203,0)</f>
        <v>0</v>
      </c>
      <c r="BI203" s="144">
        <f>IF(U203="nulová",N203,0)</f>
        <v>0</v>
      </c>
      <c r="BJ203" s="24" t="s">
        <v>85</v>
      </c>
      <c r="BK203" s="144">
        <f>ROUND(L203*K203,2)</f>
        <v>0</v>
      </c>
      <c r="BL203" s="24" t="s">
        <v>276</v>
      </c>
      <c r="BM203" s="24" t="s">
        <v>1136</v>
      </c>
    </row>
    <row r="204" s="11" customFormat="1" ht="16.5" customHeight="1">
      <c r="B204" s="243"/>
      <c r="C204" s="244"/>
      <c r="D204" s="244"/>
      <c r="E204" s="245" t="s">
        <v>1012</v>
      </c>
      <c r="F204" s="285" t="s">
        <v>1014</v>
      </c>
      <c r="G204" s="286"/>
      <c r="H204" s="286"/>
      <c r="I204" s="286"/>
      <c r="J204" s="244"/>
      <c r="K204" s="247">
        <v>17.399999999999999</v>
      </c>
      <c r="L204" s="244"/>
      <c r="M204" s="244"/>
      <c r="N204" s="244"/>
      <c r="O204" s="244"/>
      <c r="P204" s="244"/>
      <c r="Q204" s="244"/>
      <c r="R204" s="248"/>
      <c r="T204" s="249"/>
      <c r="U204" s="244"/>
      <c r="V204" s="244"/>
      <c r="W204" s="244"/>
      <c r="X204" s="244"/>
      <c r="Y204" s="244"/>
      <c r="Z204" s="244"/>
      <c r="AA204" s="250"/>
      <c r="AT204" s="251" t="s">
        <v>280</v>
      </c>
      <c r="AU204" s="251" t="s">
        <v>126</v>
      </c>
      <c r="AV204" s="11" t="s">
        <v>126</v>
      </c>
      <c r="AW204" s="11" t="s">
        <v>35</v>
      </c>
      <c r="AX204" s="11" t="s">
        <v>77</v>
      </c>
      <c r="AY204" s="251" t="s">
        <v>272</v>
      </c>
    </row>
    <row r="205" s="13" customFormat="1" ht="16.5" customHeight="1">
      <c r="B205" s="262"/>
      <c r="C205" s="263"/>
      <c r="D205" s="263"/>
      <c r="E205" s="264" t="s">
        <v>22</v>
      </c>
      <c r="F205" s="265" t="s">
        <v>285</v>
      </c>
      <c r="G205" s="263"/>
      <c r="H205" s="263"/>
      <c r="I205" s="263"/>
      <c r="J205" s="263"/>
      <c r="K205" s="266">
        <v>17.399999999999999</v>
      </c>
      <c r="L205" s="263"/>
      <c r="M205" s="263"/>
      <c r="N205" s="263"/>
      <c r="O205" s="263"/>
      <c r="P205" s="263"/>
      <c r="Q205" s="263"/>
      <c r="R205" s="267"/>
      <c r="T205" s="268"/>
      <c r="U205" s="263"/>
      <c r="V205" s="263"/>
      <c r="W205" s="263"/>
      <c r="X205" s="263"/>
      <c r="Y205" s="263"/>
      <c r="Z205" s="263"/>
      <c r="AA205" s="269"/>
      <c r="AT205" s="270" t="s">
        <v>280</v>
      </c>
      <c r="AU205" s="270" t="s">
        <v>126</v>
      </c>
      <c r="AV205" s="13" t="s">
        <v>276</v>
      </c>
      <c r="AW205" s="13" t="s">
        <v>35</v>
      </c>
      <c r="AX205" s="13" t="s">
        <v>85</v>
      </c>
      <c r="AY205" s="270" t="s">
        <v>272</v>
      </c>
    </row>
    <row r="206" s="1" customFormat="1" ht="25.5" customHeight="1">
      <c r="B206" s="48"/>
      <c r="C206" s="271" t="s">
        <v>469</v>
      </c>
      <c r="D206" s="271" t="s">
        <v>349</v>
      </c>
      <c r="E206" s="272" t="s">
        <v>1137</v>
      </c>
      <c r="F206" s="273" t="s">
        <v>1138</v>
      </c>
      <c r="G206" s="273"/>
      <c r="H206" s="273"/>
      <c r="I206" s="273"/>
      <c r="J206" s="274" t="s">
        <v>546</v>
      </c>
      <c r="K206" s="275">
        <v>17.399999999999999</v>
      </c>
      <c r="L206" s="276">
        <v>0</v>
      </c>
      <c r="M206" s="277"/>
      <c r="N206" s="278">
        <f>ROUND(L206*K206,2)</f>
        <v>0</v>
      </c>
      <c r="O206" s="230"/>
      <c r="P206" s="230"/>
      <c r="Q206" s="230"/>
      <c r="R206" s="50"/>
      <c r="T206" s="231" t="s">
        <v>22</v>
      </c>
      <c r="U206" s="58" t="s">
        <v>42</v>
      </c>
      <c r="V206" s="49"/>
      <c r="W206" s="232">
        <f>V206*K206</f>
        <v>0</v>
      </c>
      <c r="X206" s="232">
        <v>0.00042999999999999999</v>
      </c>
      <c r="Y206" s="232">
        <f>X206*K206</f>
        <v>0.0074819999999999991</v>
      </c>
      <c r="Z206" s="232">
        <v>0</v>
      </c>
      <c r="AA206" s="233">
        <f>Z206*K206</f>
        <v>0</v>
      </c>
      <c r="AR206" s="24" t="s">
        <v>153</v>
      </c>
      <c r="AT206" s="24" t="s">
        <v>349</v>
      </c>
      <c r="AU206" s="24" t="s">
        <v>126</v>
      </c>
      <c r="AY206" s="24" t="s">
        <v>272</v>
      </c>
      <c r="BE206" s="144">
        <f>IF(U206="základní",N206,0)</f>
        <v>0</v>
      </c>
      <c r="BF206" s="144">
        <f>IF(U206="snížená",N206,0)</f>
        <v>0</v>
      </c>
      <c r="BG206" s="144">
        <f>IF(U206="zákl. přenesená",N206,0)</f>
        <v>0</v>
      </c>
      <c r="BH206" s="144">
        <f>IF(U206="sníž. přenesená",N206,0)</f>
        <v>0</v>
      </c>
      <c r="BI206" s="144">
        <f>IF(U206="nulová",N206,0)</f>
        <v>0</v>
      </c>
      <c r="BJ206" s="24" t="s">
        <v>85</v>
      </c>
      <c r="BK206" s="144">
        <f>ROUND(L206*K206,2)</f>
        <v>0</v>
      </c>
      <c r="BL206" s="24" t="s">
        <v>276</v>
      </c>
      <c r="BM206" s="24" t="s">
        <v>1139</v>
      </c>
    </row>
    <row r="207" s="1" customFormat="1" ht="38.25" customHeight="1">
      <c r="B207" s="48"/>
      <c r="C207" s="223" t="s">
        <v>476</v>
      </c>
      <c r="D207" s="223" t="s">
        <v>273</v>
      </c>
      <c r="E207" s="224" t="s">
        <v>1140</v>
      </c>
      <c r="F207" s="225" t="s">
        <v>1141</v>
      </c>
      <c r="G207" s="225"/>
      <c r="H207" s="225"/>
      <c r="I207" s="225"/>
      <c r="J207" s="226" t="s">
        <v>411</v>
      </c>
      <c r="K207" s="227">
        <v>2.5</v>
      </c>
      <c r="L207" s="228">
        <v>0</v>
      </c>
      <c r="M207" s="229"/>
      <c r="N207" s="230">
        <f>ROUND(L207*K207,2)</f>
        <v>0</v>
      </c>
      <c r="O207" s="230"/>
      <c r="P207" s="230"/>
      <c r="Q207" s="230"/>
      <c r="R207" s="50"/>
      <c r="T207" s="231" t="s">
        <v>22</v>
      </c>
      <c r="U207" s="58" t="s">
        <v>42</v>
      </c>
      <c r="V207" s="49"/>
      <c r="W207" s="232">
        <f>V207*K207</f>
        <v>0</v>
      </c>
      <c r="X207" s="232">
        <v>0</v>
      </c>
      <c r="Y207" s="232">
        <f>X207*K207</f>
        <v>0</v>
      </c>
      <c r="Z207" s="232">
        <v>0</v>
      </c>
      <c r="AA207" s="233">
        <f>Z207*K207</f>
        <v>0</v>
      </c>
      <c r="AR207" s="24" t="s">
        <v>276</v>
      </c>
      <c r="AT207" s="24" t="s">
        <v>273</v>
      </c>
      <c r="AU207" s="24" t="s">
        <v>126</v>
      </c>
      <c r="AY207" s="24" t="s">
        <v>272</v>
      </c>
      <c r="BE207" s="144">
        <f>IF(U207="základní",N207,0)</f>
        <v>0</v>
      </c>
      <c r="BF207" s="144">
        <f>IF(U207="snížená",N207,0)</f>
        <v>0</v>
      </c>
      <c r="BG207" s="144">
        <f>IF(U207="zákl. přenesená",N207,0)</f>
        <v>0</v>
      </c>
      <c r="BH207" s="144">
        <f>IF(U207="sníž. přenesená",N207,0)</f>
        <v>0</v>
      </c>
      <c r="BI207" s="144">
        <f>IF(U207="nulová",N207,0)</f>
        <v>0</v>
      </c>
      <c r="BJ207" s="24" t="s">
        <v>85</v>
      </c>
      <c r="BK207" s="144">
        <f>ROUND(L207*K207,2)</f>
        <v>0</v>
      </c>
      <c r="BL207" s="24" t="s">
        <v>276</v>
      </c>
      <c r="BM207" s="24" t="s">
        <v>1142</v>
      </c>
    </row>
    <row r="208" s="1" customFormat="1" ht="25.5" customHeight="1">
      <c r="B208" s="48"/>
      <c r="C208" s="271" t="s">
        <v>484</v>
      </c>
      <c r="D208" s="271" t="s">
        <v>349</v>
      </c>
      <c r="E208" s="272" t="s">
        <v>1143</v>
      </c>
      <c r="F208" s="273" t="s">
        <v>1144</v>
      </c>
      <c r="G208" s="273"/>
      <c r="H208" s="273"/>
      <c r="I208" s="273"/>
      <c r="J208" s="274" t="s">
        <v>546</v>
      </c>
      <c r="K208" s="275">
        <v>2.5</v>
      </c>
      <c r="L208" s="276">
        <v>0</v>
      </c>
      <c r="M208" s="277"/>
      <c r="N208" s="278">
        <f>ROUND(L208*K208,2)</f>
        <v>0</v>
      </c>
      <c r="O208" s="230"/>
      <c r="P208" s="230"/>
      <c r="Q208" s="230"/>
      <c r="R208" s="50"/>
      <c r="T208" s="231" t="s">
        <v>22</v>
      </c>
      <c r="U208" s="58" t="s">
        <v>42</v>
      </c>
      <c r="V208" s="49"/>
      <c r="W208" s="232">
        <f>V208*K208</f>
        <v>0</v>
      </c>
      <c r="X208" s="232">
        <v>0.0013600000000000001</v>
      </c>
      <c r="Y208" s="232">
        <f>X208*K208</f>
        <v>0.0034000000000000002</v>
      </c>
      <c r="Z208" s="232">
        <v>0</v>
      </c>
      <c r="AA208" s="233">
        <f>Z208*K208</f>
        <v>0</v>
      </c>
      <c r="AR208" s="24" t="s">
        <v>153</v>
      </c>
      <c r="AT208" s="24" t="s">
        <v>349</v>
      </c>
      <c r="AU208" s="24" t="s">
        <v>126</v>
      </c>
      <c r="AY208" s="24" t="s">
        <v>272</v>
      </c>
      <c r="BE208" s="144">
        <f>IF(U208="základní",N208,0)</f>
        <v>0</v>
      </c>
      <c r="BF208" s="144">
        <f>IF(U208="snížená",N208,0)</f>
        <v>0</v>
      </c>
      <c r="BG208" s="144">
        <f>IF(U208="zákl. přenesená",N208,0)</f>
        <v>0</v>
      </c>
      <c r="BH208" s="144">
        <f>IF(U208="sníž. přenesená",N208,0)</f>
        <v>0</v>
      </c>
      <c r="BI208" s="144">
        <f>IF(U208="nulová",N208,0)</f>
        <v>0</v>
      </c>
      <c r="BJ208" s="24" t="s">
        <v>85</v>
      </c>
      <c r="BK208" s="144">
        <f>ROUND(L208*K208,2)</f>
        <v>0</v>
      </c>
      <c r="BL208" s="24" t="s">
        <v>276</v>
      </c>
      <c r="BM208" s="24" t="s">
        <v>1145</v>
      </c>
    </row>
    <row r="209" s="1" customFormat="1" ht="16.5" customHeight="1">
      <c r="B209" s="48"/>
      <c r="C209" s="223" t="s">
        <v>490</v>
      </c>
      <c r="D209" s="223" t="s">
        <v>273</v>
      </c>
      <c r="E209" s="224" t="s">
        <v>1146</v>
      </c>
      <c r="F209" s="225" t="s">
        <v>1147</v>
      </c>
      <c r="G209" s="225"/>
      <c r="H209" s="225"/>
      <c r="I209" s="225"/>
      <c r="J209" s="226" t="s">
        <v>546</v>
      </c>
      <c r="K209" s="227">
        <v>21.399999999999999</v>
      </c>
      <c r="L209" s="228">
        <v>0</v>
      </c>
      <c r="M209" s="229"/>
      <c r="N209" s="230">
        <f>ROUND(L209*K209,2)</f>
        <v>0</v>
      </c>
      <c r="O209" s="230"/>
      <c r="P209" s="230"/>
      <c r="Q209" s="230"/>
      <c r="R209" s="50"/>
      <c r="T209" s="231" t="s">
        <v>22</v>
      </c>
      <c r="U209" s="58" t="s">
        <v>42</v>
      </c>
      <c r="V209" s="49"/>
      <c r="W209" s="232">
        <f>V209*K209</f>
        <v>0</v>
      </c>
      <c r="X209" s="232">
        <v>0</v>
      </c>
      <c r="Y209" s="232">
        <f>X209*K209</f>
        <v>0</v>
      </c>
      <c r="Z209" s="232">
        <v>0</v>
      </c>
      <c r="AA209" s="233">
        <f>Z209*K209</f>
        <v>0</v>
      </c>
      <c r="AR209" s="24" t="s">
        <v>369</v>
      </c>
      <c r="AT209" s="24" t="s">
        <v>273</v>
      </c>
      <c r="AU209" s="24" t="s">
        <v>126</v>
      </c>
      <c r="AY209" s="24" t="s">
        <v>272</v>
      </c>
      <c r="BE209" s="144">
        <f>IF(U209="základní",N209,0)</f>
        <v>0</v>
      </c>
      <c r="BF209" s="144">
        <f>IF(U209="snížená",N209,0)</f>
        <v>0</v>
      </c>
      <c r="BG209" s="144">
        <f>IF(U209="zákl. přenesená",N209,0)</f>
        <v>0</v>
      </c>
      <c r="BH209" s="144">
        <f>IF(U209="sníž. přenesená",N209,0)</f>
        <v>0</v>
      </c>
      <c r="BI209" s="144">
        <f>IF(U209="nulová",N209,0)</f>
        <v>0</v>
      </c>
      <c r="BJ209" s="24" t="s">
        <v>85</v>
      </c>
      <c r="BK209" s="144">
        <f>ROUND(L209*K209,2)</f>
        <v>0</v>
      </c>
      <c r="BL209" s="24" t="s">
        <v>369</v>
      </c>
      <c r="BM209" s="24" t="s">
        <v>1148</v>
      </c>
    </row>
    <row r="210" s="11" customFormat="1" ht="16.5" customHeight="1">
      <c r="B210" s="243"/>
      <c r="C210" s="244"/>
      <c r="D210" s="244"/>
      <c r="E210" s="245" t="s">
        <v>22</v>
      </c>
      <c r="F210" s="285" t="s">
        <v>1149</v>
      </c>
      <c r="G210" s="286"/>
      <c r="H210" s="286"/>
      <c r="I210" s="286"/>
      <c r="J210" s="244"/>
      <c r="K210" s="247">
        <v>21.399999999999999</v>
      </c>
      <c r="L210" s="244"/>
      <c r="M210" s="244"/>
      <c r="N210" s="244"/>
      <c r="O210" s="244"/>
      <c r="P210" s="244"/>
      <c r="Q210" s="244"/>
      <c r="R210" s="248"/>
      <c r="T210" s="249"/>
      <c r="U210" s="244"/>
      <c r="V210" s="244"/>
      <c r="W210" s="244"/>
      <c r="X210" s="244"/>
      <c r="Y210" s="244"/>
      <c r="Z210" s="244"/>
      <c r="AA210" s="250"/>
      <c r="AT210" s="251" t="s">
        <v>280</v>
      </c>
      <c r="AU210" s="251" t="s">
        <v>126</v>
      </c>
      <c r="AV210" s="11" t="s">
        <v>126</v>
      </c>
      <c r="AW210" s="11" t="s">
        <v>35</v>
      </c>
      <c r="AX210" s="11" t="s">
        <v>77</v>
      </c>
      <c r="AY210" s="251" t="s">
        <v>272</v>
      </c>
    </row>
    <row r="211" s="13" customFormat="1" ht="16.5" customHeight="1">
      <c r="B211" s="262"/>
      <c r="C211" s="263"/>
      <c r="D211" s="263"/>
      <c r="E211" s="264" t="s">
        <v>22</v>
      </c>
      <c r="F211" s="265" t="s">
        <v>285</v>
      </c>
      <c r="G211" s="263"/>
      <c r="H211" s="263"/>
      <c r="I211" s="263"/>
      <c r="J211" s="263"/>
      <c r="K211" s="266">
        <v>21.399999999999999</v>
      </c>
      <c r="L211" s="263"/>
      <c r="M211" s="263"/>
      <c r="N211" s="263"/>
      <c r="O211" s="263"/>
      <c r="P211" s="263"/>
      <c r="Q211" s="263"/>
      <c r="R211" s="267"/>
      <c r="T211" s="268"/>
      <c r="U211" s="263"/>
      <c r="V211" s="263"/>
      <c r="W211" s="263"/>
      <c r="X211" s="263"/>
      <c r="Y211" s="263"/>
      <c r="Z211" s="263"/>
      <c r="AA211" s="269"/>
      <c r="AT211" s="270" t="s">
        <v>280</v>
      </c>
      <c r="AU211" s="270" t="s">
        <v>126</v>
      </c>
      <c r="AV211" s="13" t="s">
        <v>276</v>
      </c>
      <c r="AW211" s="13" t="s">
        <v>35</v>
      </c>
      <c r="AX211" s="13" t="s">
        <v>85</v>
      </c>
      <c r="AY211" s="270" t="s">
        <v>272</v>
      </c>
    </row>
    <row r="212" s="1" customFormat="1" ht="25.5" customHeight="1">
      <c r="B212" s="48"/>
      <c r="C212" s="223" t="s">
        <v>494</v>
      </c>
      <c r="D212" s="223" t="s">
        <v>273</v>
      </c>
      <c r="E212" s="224" t="s">
        <v>1150</v>
      </c>
      <c r="F212" s="225" t="s">
        <v>1151</v>
      </c>
      <c r="G212" s="225"/>
      <c r="H212" s="225"/>
      <c r="I212" s="225"/>
      <c r="J212" s="226" t="s">
        <v>546</v>
      </c>
      <c r="K212" s="227">
        <v>21.399999999999999</v>
      </c>
      <c r="L212" s="228">
        <v>0</v>
      </c>
      <c r="M212" s="229"/>
      <c r="N212" s="230">
        <f>ROUND(L212*K212,2)</f>
        <v>0</v>
      </c>
      <c r="O212" s="230"/>
      <c r="P212" s="230"/>
      <c r="Q212" s="230"/>
      <c r="R212" s="50"/>
      <c r="T212" s="231" t="s">
        <v>22</v>
      </c>
      <c r="U212" s="58" t="s">
        <v>42</v>
      </c>
      <c r="V212" s="49"/>
      <c r="W212" s="232">
        <f>V212*K212</f>
        <v>0</v>
      </c>
      <c r="X212" s="232">
        <v>0</v>
      </c>
      <c r="Y212" s="232">
        <f>X212*K212</f>
        <v>0</v>
      </c>
      <c r="Z212" s="232">
        <v>0</v>
      </c>
      <c r="AA212" s="233">
        <f>Z212*K212</f>
        <v>0</v>
      </c>
      <c r="AR212" s="24" t="s">
        <v>276</v>
      </c>
      <c r="AT212" s="24" t="s">
        <v>273</v>
      </c>
      <c r="AU212" s="24" t="s">
        <v>126</v>
      </c>
      <c r="AY212" s="24" t="s">
        <v>272</v>
      </c>
      <c r="BE212" s="144">
        <f>IF(U212="základní",N212,0)</f>
        <v>0</v>
      </c>
      <c r="BF212" s="144">
        <f>IF(U212="snížená",N212,0)</f>
        <v>0</v>
      </c>
      <c r="BG212" s="144">
        <f>IF(U212="zákl. přenesená",N212,0)</f>
        <v>0</v>
      </c>
      <c r="BH212" s="144">
        <f>IF(U212="sníž. přenesená",N212,0)</f>
        <v>0</v>
      </c>
      <c r="BI212" s="144">
        <f>IF(U212="nulová",N212,0)</f>
        <v>0</v>
      </c>
      <c r="BJ212" s="24" t="s">
        <v>85</v>
      </c>
      <c r="BK212" s="144">
        <f>ROUND(L212*K212,2)</f>
        <v>0</v>
      </c>
      <c r="BL212" s="24" t="s">
        <v>276</v>
      </c>
      <c r="BM212" s="24" t="s">
        <v>1152</v>
      </c>
    </row>
    <row r="213" s="1" customFormat="1" ht="25.5" customHeight="1">
      <c r="B213" s="48"/>
      <c r="C213" s="223" t="s">
        <v>500</v>
      </c>
      <c r="D213" s="223" t="s">
        <v>273</v>
      </c>
      <c r="E213" s="224" t="s">
        <v>1153</v>
      </c>
      <c r="F213" s="225" t="s">
        <v>1154</v>
      </c>
      <c r="G213" s="225"/>
      <c r="H213" s="225"/>
      <c r="I213" s="225"/>
      <c r="J213" s="226" t="s">
        <v>411</v>
      </c>
      <c r="K213" s="227">
        <v>4</v>
      </c>
      <c r="L213" s="228">
        <v>0</v>
      </c>
      <c r="M213" s="229"/>
      <c r="N213" s="230">
        <f>ROUND(L213*K213,2)</f>
        <v>0</v>
      </c>
      <c r="O213" s="230"/>
      <c r="P213" s="230"/>
      <c r="Q213" s="230"/>
      <c r="R213" s="50"/>
      <c r="T213" s="231" t="s">
        <v>22</v>
      </c>
      <c r="U213" s="58" t="s">
        <v>42</v>
      </c>
      <c r="V213" s="49"/>
      <c r="W213" s="232">
        <f>V213*K213</f>
        <v>0</v>
      </c>
      <c r="X213" s="232">
        <v>0.46009</v>
      </c>
      <c r="Y213" s="232">
        <f>X213*K213</f>
        <v>1.84036</v>
      </c>
      <c r="Z213" s="232">
        <v>0</v>
      </c>
      <c r="AA213" s="233">
        <f>Z213*K213</f>
        <v>0</v>
      </c>
      <c r="AR213" s="24" t="s">
        <v>276</v>
      </c>
      <c r="AT213" s="24" t="s">
        <v>273</v>
      </c>
      <c r="AU213" s="24" t="s">
        <v>126</v>
      </c>
      <c r="AY213" s="24" t="s">
        <v>272</v>
      </c>
      <c r="BE213" s="144">
        <f>IF(U213="základní",N213,0)</f>
        <v>0</v>
      </c>
      <c r="BF213" s="144">
        <f>IF(U213="snížená",N213,0)</f>
        <v>0</v>
      </c>
      <c r="BG213" s="144">
        <f>IF(U213="zákl. přenesená",N213,0)</f>
        <v>0</v>
      </c>
      <c r="BH213" s="144">
        <f>IF(U213="sníž. přenesená",N213,0)</f>
        <v>0</v>
      </c>
      <c r="BI213" s="144">
        <f>IF(U213="nulová",N213,0)</f>
        <v>0</v>
      </c>
      <c r="BJ213" s="24" t="s">
        <v>85</v>
      </c>
      <c r="BK213" s="144">
        <f>ROUND(L213*K213,2)</f>
        <v>0</v>
      </c>
      <c r="BL213" s="24" t="s">
        <v>276</v>
      </c>
      <c r="BM213" s="24" t="s">
        <v>1155</v>
      </c>
    </row>
    <row r="214" s="1" customFormat="1" ht="51" customHeight="1">
      <c r="B214" s="48"/>
      <c r="C214" s="223" t="s">
        <v>505</v>
      </c>
      <c r="D214" s="223" t="s">
        <v>273</v>
      </c>
      <c r="E214" s="224" t="s">
        <v>1156</v>
      </c>
      <c r="F214" s="225" t="s">
        <v>1157</v>
      </c>
      <c r="G214" s="225"/>
      <c r="H214" s="225"/>
      <c r="I214" s="225"/>
      <c r="J214" s="226" t="s">
        <v>411</v>
      </c>
      <c r="K214" s="227">
        <v>1</v>
      </c>
      <c r="L214" s="228">
        <v>0</v>
      </c>
      <c r="M214" s="229"/>
      <c r="N214" s="230">
        <f>ROUND(L214*K214,2)</f>
        <v>0</v>
      </c>
      <c r="O214" s="230"/>
      <c r="P214" s="230"/>
      <c r="Q214" s="230"/>
      <c r="R214" s="50"/>
      <c r="T214" s="231" t="s">
        <v>22</v>
      </c>
      <c r="U214" s="58" t="s">
        <v>42</v>
      </c>
      <c r="V214" s="49"/>
      <c r="W214" s="232">
        <f>V214*K214</f>
        <v>0</v>
      </c>
      <c r="X214" s="232">
        <v>10.819290000000001</v>
      </c>
      <c r="Y214" s="232">
        <f>X214*K214</f>
        <v>10.819290000000001</v>
      </c>
      <c r="Z214" s="232">
        <v>0</v>
      </c>
      <c r="AA214" s="233">
        <f>Z214*K214</f>
        <v>0</v>
      </c>
      <c r="AR214" s="24" t="s">
        <v>276</v>
      </c>
      <c r="AT214" s="24" t="s">
        <v>273</v>
      </c>
      <c r="AU214" s="24" t="s">
        <v>126</v>
      </c>
      <c r="AY214" s="24" t="s">
        <v>272</v>
      </c>
      <c r="BE214" s="144">
        <f>IF(U214="základní",N214,0)</f>
        <v>0</v>
      </c>
      <c r="BF214" s="144">
        <f>IF(U214="snížená",N214,0)</f>
        <v>0</v>
      </c>
      <c r="BG214" s="144">
        <f>IF(U214="zákl. přenesená",N214,0)</f>
        <v>0</v>
      </c>
      <c r="BH214" s="144">
        <f>IF(U214="sníž. přenesená",N214,0)</f>
        <v>0</v>
      </c>
      <c r="BI214" s="144">
        <f>IF(U214="nulová",N214,0)</f>
        <v>0</v>
      </c>
      <c r="BJ214" s="24" t="s">
        <v>85</v>
      </c>
      <c r="BK214" s="144">
        <f>ROUND(L214*K214,2)</f>
        <v>0</v>
      </c>
      <c r="BL214" s="24" t="s">
        <v>276</v>
      </c>
      <c r="BM214" s="24" t="s">
        <v>1158</v>
      </c>
    </row>
    <row r="215" s="1" customFormat="1" ht="38.25" customHeight="1">
      <c r="B215" s="48"/>
      <c r="C215" s="223" t="s">
        <v>512</v>
      </c>
      <c r="D215" s="223" t="s">
        <v>273</v>
      </c>
      <c r="E215" s="224" t="s">
        <v>1159</v>
      </c>
      <c r="F215" s="225" t="s">
        <v>1160</v>
      </c>
      <c r="G215" s="225"/>
      <c r="H215" s="225"/>
      <c r="I215" s="225"/>
      <c r="J215" s="226" t="s">
        <v>411</v>
      </c>
      <c r="K215" s="227">
        <v>1</v>
      </c>
      <c r="L215" s="228">
        <v>0</v>
      </c>
      <c r="M215" s="229"/>
      <c r="N215" s="230">
        <f>ROUND(L215*K215,2)</f>
        <v>0</v>
      </c>
      <c r="O215" s="230"/>
      <c r="P215" s="230"/>
      <c r="Q215" s="230"/>
      <c r="R215" s="50"/>
      <c r="T215" s="231" t="s">
        <v>22</v>
      </c>
      <c r="U215" s="58" t="s">
        <v>42</v>
      </c>
      <c r="V215" s="49"/>
      <c r="W215" s="232">
        <f>V215*K215</f>
        <v>0</v>
      </c>
      <c r="X215" s="232">
        <v>0.21734000000000001</v>
      </c>
      <c r="Y215" s="232">
        <f>X215*K215</f>
        <v>0.21734000000000001</v>
      </c>
      <c r="Z215" s="232">
        <v>0</v>
      </c>
      <c r="AA215" s="233">
        <f>Z215*K215</f>
        <v>0</v>
      </c>
      <c r="AR215" s="24" t="s">
        <v>276</v>
      </c>
      <c r="AT215" s="24" t="s">
        <v>273</v>
      </c>
      <c r="AU215" s="24" t="s">
        <v>126</v>
      </c>
      <c r="AY215" s="24" t="s">
        <v>272</v>
      </c>
      <c r="BE215" s="144">
        <f>IF(U215="základní",N215,0)</f>
        <v>0</v>
      </c>
      <c r="BF215" s="144">
        <f>IF(U215="snížená",N215,0)</f>
        <v>0</v>
      </c>
      <c r="BG215" s="144">
        <f>IF(U215="zákl. přenesená",N215,0)</f>
        <v>0</v>
      </c>
      <c r="BH215" s="144">
        <f>IF(U215="sníž. přenesená",N215,0)</f>
        <v>0</v>
      </c>
      <c r="BI215" s="144">
        <f>IF(U215="nulová",N215,0)</f>
        <v>0</v>
      </c>
      <c r="BJ215" s="24" t="s">
        <v>85</v>
      </c>
      <c r="BK215" s="144">
        <f>ROUND(L215*K215,2)</f>
        <v>0</v>
      </c>
      <c r="BL215" s="24" t="s">
        <v>276</v>
      </c>
      <c r="BM215" s="24" t="s">
        <v>1161</v>
      </c>
    </row>
    <row r="216" s="1" customFormat="1" ht="25.5" customHeight="1">
      <c r="B216" s="48"/>
      <c r="C216" s="271" t="s">
        <v>180</v>
      </c>
      <c r="D216" s="271" t="s">
        <v>349</v>
      </c>
      <c r="E216" s="272" t="s">
        <v>1162</v>
      </c>
      <c r="F216" s="273" t="s">
        <v>1163</v>
      </c>
      <c r="G216" s="273"/>
      <c r="H216" s="273"/>
      <c r="I216" s="273"/>
      <c r="J216" s="274" t="s">
        <v>411</v>
      </c>
      <c r="K216" s="275">
        <v>1</v>
      </c>
      <c r="L216" s="276">
        <v>0</v>
      </c>
      <c r="M216" s="277"/>
      <c r="N216" s="278">
        <f>ROUND(L216*K216,2)</f>
        <v>0</v>
      </c>
      <c r="O216" s="230"/>
      <c r="P216" s="230"/>
      <c r="Q216" s="230"/>
      <c r="R216" s="50"/>
      <c r="T216" s="231" t="s">
        <v>22</v>
      </c>
      <c r="U216" s="58" t="s">
        <v>42</v>
      </c>
      <c r="V216" s="49"/>
      <c r="W216" s="232">
        <f>V216*K216</f>
        <v>0</v>
      </c>
      <c r="X216" s="232">
        <v>0.10199999999999999</v>
      </c>
      <c r="Y216" s="232">
        <f>X216*K216</f>
        <v>0.10199999999999999</v>
      </c>
      <c r="Z216" s="232">
        <v>0</v>
      </c>
      <c r="AA216" s="233">
        <f>Z216*K216</f>
        <v>0</v>
      </c>
      <c r="AR216" s="24" t="s">
        <v>153</v>
      </c>
      <c r="AT216" s="24" t="s">
        <v>349</v>
      </c>
      <c r="AU216" s="24" t="s">
        <v>126</v>
      </c>
      <c r="AY216" s="24" t="s">
        <v>272</v>
      </c>
      <c r="BE216" s="144">
        <f>IF(U216="základní",N216,0)</f>
        <v>0</v>
      </c>
      <c r="BF216" s="144">
        <f>IF(U216="snížená",N216,0)</f>
        <v>0</v>
      </c>
      <c r="BG216" s="144">
        <f>IF(U216="zákl. přenesená",N216,0)</f>
        <v>0</v>
      </c>
      <c r="BH216" s="144">
        <f>IF(U216="sníž. přenesená",N216,0)</f>
        <v>0</v>
      </c>
      <c r="BI216" s="144">
        <f>IF(U216="nulová",N216,0)</f>
        <v>0</v>
      </c>
      <c r="BJ216" s="24" t="s">
        <v>85</v>
      </c>
      <c r="BK216" s="144">
        <f>ROUND(L216*K216,2)</f>
        <v>0</v>
      </c>
      <c r="BL216" s="24" t="s">
        <v>276</v>
      </c>
      <c r="BM216" s="24" t="s">
        <v>1164</v>
      </c>
    </row>
    <row r="217" s="1" customFormat="1" ht="25.5" customHeight="1">
      <c r="B217" s="48"/>
      <c r="C217" s="223" t="s">
        <v>523</v>
      </c>
      <c r="D217" s="223" t="s">
        <v>273</v>
      </c>
      <c r="E217" s="224" t="s">
        <v>1165</v>
      </c>
      <c r="F217" s="225" t="s">
        <v>1166</v>
      </c>
      <c r="G217" s="225"/>
      <c r="H217" s="225"/>
      <c r="I217" s="225"/>
      <c r="J217" s="226" t="s">
        <v>546</v>
      </c>
      <c r="K217" s="227">
        <v>21.399999999999999</v>
      </c>
      <c r="L217" s="228">
        <v>0</v>
      </c>
      <c r="M217" s="229"/>
      <c r="N217" s="230">
        <f>ROUND(L217*K217,2)</f>
        <v>0</v>
      </c>
      <c r="O217" s="230"/>
      <c r="P217" s="230"/>
      <c r="Q217" s="230"/>
      <c r="R217" s="50"/>
      <c r="T217" s="231" t="s">
        <v>22</v>
      </c>
      <c r="U217" s="58" t="s">
        <v>42</v>
      </c>
      <c r="V217" s="49"/>
      <c r="W217" s="232">
        <f>V217*K217</f>
        <v>0</v>
      </c>
      <c r="X217" s="232">
        <v>0.00019000000000000001</v>
      </c>
      <c r="Y217" s="232">
        <f>X217*K217</f>
        <v>0.0040660000000000002</v>
      </c>
      <c r="Z217" s="232">
        <v>0</v>
      </c>
      <c r="AA217" s="233">
        <f>Z217*K217</f>
        <v>0</v>
      </c>
      <c r="AR217" s="24" t="s">
        <v>276</v>
      </c>
      <c r="AT217" s="24" t="s">
        <v>273</v>
      </c>
      <c r="AU217" s="24" t="s">
        <v>126</v>
      </c>
      <c r="AY217" s="24" t="s">
        <v>272</v>
      </c>
      <c r="BE217" s="144">
        <f>IF(U217="základní",N217,0)</f>
        <v>0</v>
      </c>
      <c r="BF217" s="144">
        <f>IF(U217="snížená",N217,0)</f>
        <v>0</v>
      </c>
      <c r="BG217" s="144">
        <f>IF(U217="zákl. přenesená",N217,0)</f>
        <v>0</v>
      </c>
      <c r="BH217" s="144">
        <f>IF(U217="sníž. přenesená",N217,0)</f>
        <v>0</v>
      </c>
      <c r="BI217" s="144">
        <f>IF(U217="nulová",N217,0)</f>
        <v>0</v>
      </c>
      <c r="BJ217" s="24" t="s">
        <v>85</v>
      </c>
      <c r="BK217" s="144">
        <f>ROUND(L217*K217,2)</f>
        <v>0</v>
      </c>
      <c r="BL217" s="24" t="s">
        <v>276</v>
      </c>
      <c r="BM217" s="24" t="s">
        <v>1167</v>
      </c>
    </row>
    <row r="218" s="11" customFormat="1" ht="16.5" customHeight="1">
      <c r="B218" s="243"/>
      <c r="C218" s="244"/>
      <c r="D218" s="244"/>
      <c r="E218" s="245" t="s">
        <v>22</v>
      </c>
      <c r="F218" s="285" t="s">
        <v>1149</v>
      </c>
      <c r="G218" s="286"/>
      <c r="H218" s="286"/>
      <c r="I218" s="286"/>
      <c r="J218" s="244"/>
      <c r="K218" s="247">
        <v>21.399999999999999</v>
      </c>
      <c r="L218" s="244"/>
      <c r="M218" s="244"/>
      <c r="N218" s="244"/>
      <c r="O218" s="244"/>
      <c r="P218" s="244"/>
      <c r="Q218" s="244"/>
      <c r="R218" s="248"/>
      <c r="T218" s="249"/>
      <c r="U218" s="244"/>
      <c r="V218" s="244"/>
      <c r="W218" s="244"/>
      <c r="X218" s="244"/>
      <c r="Y218" s="244"/>
      <c r="Z218" s="244"/>
      <c r="AA218" s="250"/>
      <c r="AT218" s="251" t="s">
        <v>280</v>
      </c>
      <c r="AU218" s="251" t="s">
        <v>126</v>
      </c>
      <c r="AV218" s="11" t="s">
        <v>126</v>
      </c>
      <c r="AW218" s="11" t="s">
        <v>35</v>
      </c>
      <c r="AX218" s="11" t="s">
        <v>77</v>
      </c>
      <c r="AY218" s="251" t="s">
        <v>272</v>
      </c>
    </row>
    <row r="219" s="13" customFormat="1" ht="16.5" customHeight="1">
      <c r="B219" s="262"/>
      <c r="C219" s="263"/>
      <c r="D219" s="263"/>
      <c r="E219" s="264" t="s">
        <v>22</v>
      </c>
      <c r="F219" s="265" t="s">
        <v>285</v>
      </c>
      <c r="G219" s="263"/>
      <c r="H219" s="263"/>
      <c r="I219" s="263"/>
      <c r="J219" s="263"/>
      <c r="K219" s="266">
        <v>21.399999999999999</v>
      </c>
      <c r="L219" s="263"/>
      <c r="M219" s="263"/>
      <c r="N219" s="263"/>
      <c r="O219" s="263"/>
      <c r="P219" s="263"/>
      <c r="Q219" s="263"/>
      <c r="R219" s="267"/>
      <c r="T219" s="268"/>
      <c r="U219" s="263"/>
      <c r="V219" s="263"/>
      <c r="W219" s="263"/>
      <c r="X219" s="263"/>
      <c r="Y219" s="263"/>
      <c r="Z219" s="263"/>
      <c r="AA219" s="269"/>
      <c r="AT219" s="270" t="s">
        <v>280</v>
      </c>
      <c r="AU219" s="270" t="s">
        <v>126</v>
      </c>
      <c r="AV219" s="13" t="s">
        <v>276</v>
      </c>
      <c r="AW219" s="13" t="s">
        <v>35</v>
      </c>
      <c r="AX219" s="13" t="s">
        <v>85</v>
      </c>
      <c r="AY219" s="270" t="s">
        <v>272</v>
      </c>
    </row>
    <row r="220" s="9" customFormat="1" ht="29.88" customHeight="1">
      <c r="B220" s="208"/>
      <c r="C220" s="209"/>
      <c r="D220" s="219" t="s">
        <v>232</v>
      </c>
      <c r="E220" s="219"/>
      <c r="F220" s="219"/>
      <c r="G220" s="219"/>
      <c r="H220" s="219"/>
      <c r="I220" s="219"/>
      <c r="J220" s="219"/>
      <c r="K220" s="219"/>
      <c r="L220" s="219"/>
      <c r="M220" s="219"/>
      <c r="N220" s="221">
        <f>BK220</f>
        <v>0</v>
      </c>
      <c r="O220" s="222"/>
      <c r="P220" s="222"/>
      <c r="Q220" s="222"/>
      <c r="R220" s="212"/>
      <c r="T220" s="213"/>
      <c r="U220" s="209"/>
      <c r="V220" s="209"/>
      <c r="W220" s="214">
        <f>SUM(W221:W223)</f>
        <v>0</v>
      </c>
      <c r="X220" s="209"/>
      <c r="Y220" s="214">
        <f>SUM(Y221:Y223)</f>
        <v>6.8682000000000007</v>
      </c>
      <c r="Z220" s="209"/>
      <c r="AA220" s="215">
        <f>SUM(AA221:AA223)</f>
        <v>0</v>
      </c>
      <c r="AR220" s="216" t="s">
        <v>85</v>
      </c>
      <c r="AT220" s="217" t="s">
        <v>76</v>
      </c>
      <c r="AU220" s="217" t="s">
        <v>85</v>
      </c>
      <c r="AY220" s="216" t="s">
        <v>272</v>
      </c>
      <c r="BK220" s="218">
        <f>SUM(BK221:BK223)</f>
        <v>0</v>
      </c>
    </row>
    <row r="221" s="1" customFormat="1" ht="25.5" customHeight="1">
      <c r="B221" s="48"/>
      <c r="C221" s="223" t="s">
        <v>533</v>
      </c>
      <c r="D221" s="223" t="s">
        <v>273</v>
      </c>
      <c r="E221" s="224" t="s">
        <v>1168</v>
      </c>
      <c r="F221" s="225" t="s">
        <v>1169</v>
      </c>
      <c r="G221" s="225"/>
      <c r="H221" s="225"/>
      <c r="I221" s="225"/>
      <c r="J221" s="226" t="s">
        <v>546</v>
      </c>
      <c r="K221" s="227">
        <v>20</v>
      </c>
      <c r="L221" s="228">
        <v>0</v>
      </c>
      <c r="M221" s="229"/>
      <c r="N221" s="230">
        <f>ROUND(L221*K221,2)</f>
        <v>0</v>
      </c>
      <c r="O221" s="230"/>
      <c r="P221" s="230"/>
      <c r="Q221" s="230"/>
      <c r="R221" s="50"/>
      <c r="T221" s="231" t="s">
        <v>22</v>
      </c>
      <c r="U221" s="58" t="s">
        <v>42</v>
      </c>
      <c r="V221" s="49"/>
      <c r="W221" s="232">
        <f>V221*K221</f>
        <v>0</v>
      </c>
      <c r="X221" s="232">
        <v>0.29221000000000003</v>
      </c>
      <c r="Y221" s="232">
        <f>X221*K221</f>
        <v>5.8442000000000007</v>
      </c>
      <c r="Z221" s="232">
        <v>0</v>
      </c>
      <c r="AA221" s="233">
        <f>Z221*K221</f>
        <v>0</v>
      </c>
      <c r="AR221" s="24" t="s">
        <v>276</v>
      </c>
      <c r="AT221" s="24" t="s">
        <v>273</v>
      </c>
      <c r="AU221" s="24" t="s">
        <v>126</v>
      </c>
      <c r="AY221" s="24" t="s">
        <v>272</v>
      </c>
      <c r="BE221" s="144">
        <f>IF(U221="základní",N221,0)</f>
        <v>0</v>
      </c>
      <c r="BF221" s="144">
        <f>IF(U221="snížená",N221,0)</f>
        <v>0</v>
      </c>
      <c r="BG221" s="144">
        <f>IF(U221="zákl. přenesená",N221,0)</f>
        <v>0</v>
      </c>
      <c r="BH221" s="144">
        <f>IF(U221="sníž. přenesená",N221,0)</f>
        <v>0</v>
      </c>
      <c r="BI221" s="144">
        <f>IF(U221="nulová",N221,0)</f>
        <v>0</v>
      </c>
      <c r="BJ221" s="24" t="s">
        <v>85</v>
      </c>
      <c r="BK221" s="144">
        <f>ROUND(L221*K221,2)</f>
        <v>0</v>
      </c>
      <c r="BL221" s="24" t="s">
        <v>276</v>
      </c>
      <c r="BM221" s="24" t="s">
        <v>1170</v>
      </c>
    </row>
    <row r="222" s="1" customFormat="1" ht="25.5" customHeight="1">
      <c r="B222" s="48"/>
      <c r="C222" s="271" t="s">
        <v>537</v>
      </c>
      <c r="D222" s="271" t="s">
        <v>349</v>
      </c>
      <c r="E222" s="272" t="s">
        <v>1171</v>
      </c>
      <c r="F222" s="273" t="s">
        <v>1172</v>
      </c>
      <c r="G222" s="273"/>
      <c r="H222" s="273"/>
      <c r="I222" s="273"/>
      <c r="J222" s="274" t="s">
        <v>546</v>
      </c>
      <c r="K222" s="275">
        <v>20</v>
      </c>
      <c r="L222" s="276">
        <v>0</v>
      </c>
      <c r="M222" s="277"/>
      <c r="N222" s="278">
        <f>ROUND(L222*K222,2)</f>
        <v>0</v>
      </c>
      <c r="O222" s="230"/>
      <c r="P222" s="230"/>
      <c r="Q222" s="230"/>
      <c r="R222" s="50"/>
      <c r="T222" s="231" t="s">
        <v>22</v>
      </c>
      <c r="U222" s="58" t="s">
        <v>42</v>
      </c>
      <c r="V222" s="49"/>
      <c r="W222" s="232">
        <f>V222*K222</f>
        <v>0</v>
      </c>
      <c r="X222" s="232">
        <v>0.032000000000000001</v>
      </c>
      <c r="Y222" s="232">
        <f>X222*K222</f>
        <v>0.64000000000000001</v>
      </c>
      <c r="Z222" s="232">
        <v>0</v>
      </c>
      <c r="AA222" s="233">
        <f>Z222*K222</f>
        <v>0</v>
      </c>
      <c r="AR222" s="24" t="s">
        <v>153</v>
      </c>
      <c r="AT222" s="24" t="s">
        <v>349</v>
      </c>
      <c r="AU222" s="24" t="s">
        <v>126</v>
      </c>
      <c r="AY222" s="24" t="s">
        <v>272</v>
      </c>
      <c r="BE222" s="144">
        <f>IF(U222="základní",N222,0)</f>
        <v>0</v>
      </c>
      <c r="BF222" s="144">
        <f>IF(U222="snížená",N222,0)</f>
        <v>0</v>
      </c>
      <c r="BG222" s="144">
        <f>IF(U222="zákl. přenesená",N222,0)</f>
        <v>0</v>
      </c>
      <c r="BH222" s="144">
        <f>IF(U222="sníž. přenesená",N222,0)</f>
        <v>0</v>
      </c>
      <c r="BI222" s="144">
        <f>IF(U222="nulová",N222,0)</f>
        <v>0</v>
      </c>
      <c r="BJ222" s="24" t="s">
        <v>85</v>
      </c>
      <c r="BK222" s="144">
        <f>ROUND(L222*K222,2)</f>
        <v>0</v>
      </c>
      <c r="BL222" s="24" t="s">
        <v>276</v>
      </c>
      <c r="BM222" s="24" t="s">
        <v>1173</v>
      </c>
    </row>
    <row r="223" s="1" customFormat="1" ht="25.5" customHeight="1">
      <c r="B223" s="48"/>
      <c r="C223" s="271" t="s">
        <v>543</v>
      </c>
      <c r="D223" s="271" t="s">
        <v>349</v>
      </c>
      <c r="E223" s="272" t="s">
        <v>1174</v>
      </c>
      <c r="F223" s="273" t="s">
        <v>1175</v>
      </c>
      <c r="G223" s="273"/>
      <c r="H223" s="273"/>
      <c r="I223" s="273"/>
      <c r="J223" s="274" t="s">
        <v>411</v>
      </c>
      <c r="K223" s="275">
        <v>40</v>
      </c>
      <c r="L223" s="276">
        <v>0</v>
      </c>
      <c r="M223" s="277"/>
      <c r="N223" s="278">
        <f>ROUND(L223*K223,2)</f>
        <v>0</v>
      </c>
      <c r="O223" s="230"/>
      <c r="P223" s="230"/>
      <c r="Q223" s="230"/>
      <c r="R223" s="50"/>
      <c r="T223" s="231" t="s">
        <v>22</v>
      </c>
      <c r="U223" s="58" t="s">
        <v>42</v>
      </c>
      <c r="V223" s="49"/>
      <c r="W223" s="232">
        <f>V223*K223</f>
        <v>0</v>
      </c>
      <c r="X223" s="232">
        <v>0.0095999999999999992</v>
      </c>
      <c r="Y223" s="232">
        <f>X223*K223</f>
        <v>0.38399999999999995</v>
      </c>
      <c r="Z223" s="232">
        <v>0</v>
      </c>
      <c r="AA223" s="233">
        <f>Z223*K223</f>
        <v>0</v>
      </c>
      <c r="AR223" s="24" t="s">
        <v>153</v>
      </c>
      <c r="AT223" s="24" t="s">
        <v>349</v>
      </c>
      <c r="AU223" s="24" t="s">
        <v>126</v>
      </c>
      <c r="AY223" s="24" t="s">
        <v>272</v>
      </c>
      <c r="BE223" s="144">
        <f>IF(U223="základní",N223,0)</f>
        <v>0</v>
      </c>
      <c r="BF223" s="144">
        <f>IF(U223="snížená",N223,0)</f>
        <v>0</v>
      </c>
      <c r="BG223" s="144">
        <f>IF(U223="zákl. přenesená",N223,0)</f>
        <v>0</v>
      </c>
      <c r="BH223" s="144">
        <f>IF(U223="sníž. přenesená",N223,0)</f>
        <v>0</v>
      </c>
      <c r="BI223" s="144">
        <f>IF(U223="nulová",N223,0)</f>
        <v>0</v>
      </c>
      <c r="BJ223" s="24" t="s">
        <v>85</v>
      </c>
      <c r="BK223" s="144">
        <f>ROUND(L223*K223,2)</f>
        <v>0</v>
      </c>
      <c r="BL223" s="24" t="s">
        <v>276</v>
      </c>
      <c r="BM223" s="24" t="s">
        <v>1176</v>
      </c>
    </row>
    <row r="224" s="9" customFormat="1" ht="29.88" customHeight="1">
      <c r="B224" s="208"/>
      <c r="C224" s="209"/>
      <c r="D224" s="219" t="s">
        <v>235</v>
      </c>
      <c r="E224" s="219"/>
      <c r="F224" s="219"/>
      <c r="G224" s="219"/>
      <c r="H224" s="219"/>
      <c r="I224" s="219"/>
      <c r="J224" s="219"/>
      <c r="K224" s="219"/>
      <c r="L224" s="219"/>
      <c r="M224" s="219"/>
      <c r="N224" s="283">
        <f>BK224</f>
        <v>0</v>
      </c>
      <c r="O224" s="284"/>
      <c r="P224" s="284"/>
      <c r="Q224" s="284"/>
      <c r="R224" s="212"/>
      <c r="T224" s="213"/>
      <c r="U224" s="209"/>
      <c r="V224" s="209"/>
      <c r="W224" s="214">
        <f>W225</f>
        <v>0</v>
      </c>
      <c r="X224" s="209"/>
      <c r="Y224" s="214">
        <f>Y225</f>
        <v>0</v>
      </c>
      <c r="Z224" s="209"/>
      <c r="AA224" s="215">
        <f>AA225</f>
        <v>0</v>
      </c>
      <c r="AR224" s="216" t="s">
        <v>85</v>
      </c>
      <c r="AT224" s="217" t="s">
        <v>76</v>
      </c>
      <c r="AU224" s="217" t="s">
        <v>85</v>
      </c>
      <c r="AY224" s="216" t="s">
        <v>272</v>
      </c>
      <c r="BK224" s="218">
        <f>BK225</f>
        <v>0</v>
      </c>
    </row>
    <row r="225" s="1" customFormat="1" ht="25.5" customHeight="1">
      <c r="B225" s="48"/>
      <c r="C225" s="223" t="s">
        <v>550</v>
      </c>
      <c r="D225" s="223" t="s">
        <v>273</v>
      </c>
      <c r="E225" s="224" t="s">
        <v>1177</v>
      </c>
      <c r="F225" s="225" t="s">
        <v>1178</v>
      </c>
      <c r="G225" s="225"/>
      <c r="H225" s="225"/>
      <c r="I225" s="225"/>
      <c r="J225" s="226" t="s">
        <v>321</v>
      </c>
      <c r="K225" s="227">
        <v>97.649000000000001</v>
      </c>
      <c r="L225" s="228">
        <v>0</v>
      </c>
      <c r="M225" s="229"/>
      <c r="N225" s="230">
        <f>ROUND(L225*K225,2)</f>
        <v>0</v>
      </c>
      <c r="O225" s="230"/>
      <c r="P225" s="230"/>
      <c r="Q225" s="230"/>
      <c r="R225" s="50"/>
      <c r="T225" s="231" t="s">
        <v>22</v>
      </c>
      <c r="U225" s="58" t="s">
        <v>42</v>
      </c>
      <c r="V225" s="49"/>
      <c r="W225" s="232">
        <f>V225*K225</f>
        <v>0</v>
      </c>
      <c r="X225" s="232">
        <v>0</v>
      </c>
      <c r="Y225" s="232">
        <f>X225*K225</f>
        <v>0</v>
      </c>
      <c r="Z225" s="232">
        <v>0</v>
      </c>
      <c r="AA225" s="233">
        <f>Z225*K225</f>
        <v>0</v>
      </c>
      <c r="AR225" s="24" t="s">
        <v>276</v>
      </c>
      <c r="AT225" s="24" t="s">
        <v>273</v>
      </c>
      <c r="AU225" s="24" t="s">
        <v>126</v>
      </c>
      <c r="AY225" s="24" t="s">
        <v>272</v>
      </c>
      <c r="BE225" s="144">
        <f>IF(U225="základní",N225,0)</f>
        <v>0</v>
      </c>
      <c r="BF225" s="144">
        <f>IF(U225="snížená",N225,0)</f>
        <v>0</v>
      </c>
      <c r="BG225" s="144">
        <f>IF(U225="zákl. přenesená",N225,0)</f>
        <v>0</v>
      </c>
      <c r="BH225" s="144">
        <f>IF(U225="sníž. přenesená",N225,0)</f>
        <v>0</v>
      </c>
      <c r="BI225" s="144">
        <f>IF(U225="nulová",N225,0)</f>
        <v>0</v>
      </c>
      <c r="BJ225" s="24" t="s">
        <v>85</v>
      </c>
      <c r="BK225" s="144">
        <f>ROUND(L225*K225,2)</f>
        <v>0</v>
      </c>
      <c r="BL225" s="24" t="s">
        <v>276</v>
      </c>
      <c r="BM225" s="24" t="s">
        <v>1179</v>
      </c>
    </row>
    <row r="226" s="1" customFormat="1" ht="49.92" customHeight="1">
      <c r="B226" s="48"/>
      <c r="C226" s="49"/>
      <c r="D226" s="210" t="s">
        <v>1010</v>
      </c>
      <c r="E226" s="49"/>
      <c r="F226" s="49"/>
      <c r="G226" s="49"/>
      <c r="H226" s="49"/>
      <c r="I226" s="49"/>
      <c r="J226" s="49"/>
      <c r="K226" s="49"/>
      <c r="L226" s="49"/>
      <c r="M226" s="49"/>
      <c r="N226" s="281">
        <f>BK226</f>
        <v>0</v>
      </c>
      <c r="O226" s="282"/>
      <c r="P226" s="282"/>
      <c r="Q226" s="282"/>
      <c r="R226" s="50"/>
      <c r="T226" s="196"/>
      <c r="U226" s="74"/>
      <c r="V226" s="74"/>
      <c r="W226" s="74"/>
      <c r="X226" s="74"/>
      <c r="Y226" s="74"/>
      <c r="Z226" s="74"/>
      <c r="AA226" s="76"/>
      <c r="AT226" s="24" t="s">
        <v>76</v>
      </c>
      <c r="AU226" s="24" t="s">
        <v>77</v>
      </c>
      <c r="AY226" s="24" t="s">
        <v>1011</v>
      </c>
      <c r="BK226" s="144">
        <v>0</v>
      </c>
    </row>
    <row r="227" s="1" customFormat="1" ht="6.96" customHeight="1">
      <c r="B227" s="77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9"/>
    </row>
  </sheetData>
  <sheetProtection sheet="1" formatColumns="0" formatRows="0" objects="1" scenarios="1" spinCount="10" saltValue="a77Uyy58VNU0qhrmFAP4R/zhykKcnx0rHk49VgH/wF7BTwo4+6Aremgq63ijE37Cf4lTdGFWC5zv2UU14YmFxQ==" hashValue="XimTucgf3pUfbVsPiSOKWk/k7Xq2AIZbxNTpeqseSged5tV+so2WVcE6zAW+Nk1pH8vfyTEABcAdrUCxJOFy7g==" algorithmName="SHA-512" password="CC35"/>
  <mergeCells count="264">
    <mergeCell ref="F225:I225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L225:M225"/>
    <mergeCell ref="N225:Q225"/>
    <mergeCell ref="N220:Q220"/>
    <mergeCell ref="N224:Q224"/>
    <mergeCell ref="N226:Q226"/>
    <mergeCell ref="F180:I180"/>
    <mergeCell ref="F183:I183"/>
    <mergeCell ref="F181:I181"/>
    <mergeCell ref="F182:I182"/>
    <mergeCell ref="F184:I184"/>
    <mergeCell ref="L184:M184"/>
    <mergeCell ref="N184:Q184"/>
    <mergeCell ref="F185:I185"/>
    <mergeCell ref="L185:M185"/>
    <mergeCell ref="N185:Q185"/>
    <mergeCell ref="F186:I186"/>
    <mergeCell ref="F187:I187"/>
    <mergeCell ref="F190:I190"/>
    <mergeCell ref="F188:I188"/>
    <mergeCell ref="L188:M188"/>
    <mergeCell ref="N188:Q188"/>
    <mergeCell ref="F189:I189"/>
    <mergeCell ref="F191:I191"/>
    <mergeCell ref="L191:M191"/>
    <mergeCell ref="N191:Q191"/>
    <mergeCell ref="F192:I192"/>
    <mergeCell ref="F193:I193"/>
    <mergeCell ref="F196:I196"/>
    <mergeCell ref="F194:I194"/>
    <mergeCell ref="L194:M194"/>
    <mergeCell ref="N194:Q194"/>
    <mergeCell ref="L196:M196"/>
    <mergeCell ref="N196:Q196"/>
    <mergeCell ref="F197:I197"/>
    <mergeCell ref="F198:I198"/>
    <mergeCell ref="F199:I199"/>
    <mergeCell ref="N195:Q195"/>
    <mergeCell ref="F201:I201"/>
    <mergeCell ref="F203:I203"/>
    <mergeCell ref="L201:M201"/>
    <mergeCell ref="N201:Q201"/>
    <mergeCell ref="F202:I202"/>
    <mergeCell ref="L202:M202"/>
    <mergeCell ref="N202:Q202"/>
    <mergeCell ref="L203:M203"/>
    <mergeCell ref="N203:Q203"/>
    <mergeCell ref="N200:Q200"/>
    <mergeCell ref="F204:I204"/>
    <mergeCell ref="F207:I207"/>
    <mergeCell ref="F205:I205"/>
    <mergeCell ref="F206:I206"/>
    <mergeCell ref="L206:M206"/>
    <mergeCell ref="N206:Q206"/>
    <mergeCell ref="L207:M207"/>
    <mergeCell ref="N207:Q207"/>
    <mergeCell ref="F208:I208"/>
    <mergeCell ref="L208:M208"/>
    <mergeCell ref="N208:Q208"/>
    <mergeCell ref="L209:M209"/>
    <mergeCell ref="N209:Q209"/>
    <mergeCell ref="F209:I209"/>
    <mergeCell ref="F212:I212"/>
    <mergeCell ref="F210:I210"/>
    <mergeCell ref="F211:I211"/>
    <mergeCell ref="L212:M212"/>
    <mergeCell ref="N212:Q212"/>
    <mergeCell ref="L213:M213"/>
    <mergeCell ref="N213:Q213"/>
    <mergeCell ref="L214:M214"/>
    <mergeCell ref="N214:Q214"/>
    <mergeCell ref="L215:M215"/>
    <mergeCell ref="N215:Q215"/>
    <mergeCell ref="L216:M216"/>
    <mergeCell ref="N216:Q216"/>
    <mergeCell ref="L217:M217"/>
    <mergeCell ref="N217:Q217"/>
    <mergeCell ref="F213:I213"/>
    <mergeCell ref="F216:I216"/>
    <mergeCell ref="F214:I214"/>
    <mergeCell ref="F215:I215"/>
    <mergeCell ref="F217:I217"/>
    <mergeCell ref="F218:I218"/>
    <mergeCell ref="F219:I219"/>
    <mergeCell ref="F221:I221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M115:P115"/>
    <mergeCell ref="F112:P112"/>
    <mergeCell ref="F113:P113"/>
    <mergeCell ref="M117:Q117"/>
    <mergeCell ref="M118:Q118"/>
    <mergeCell ref="L120:M120"/>
    <mergeCell ref="N120:Q120"/>
    <mergeCell ref="F120:I120"/>
    <mergeCell ref="L124:M124"/>
    <mergeCell ref="N124:Q124"/>
    <mergeCell ref="N127:Q127"/>
    <mergeCell ref="N128:Q128"/>
    <mergeCell ref="N121:Q121"/>
    <mergeCell ref="N122:Q122"/>
    <mergeCell ref="N123:Q123"/>
    <mergeCell ref="F124:I124"/>
    <mergeCell ref="F127:I127"/>
    <mergeCell ref="F125:I125"/>
    <mergeCell ref="F126:I126"/>
    <mergeCell ref="L127:M127"/>
    <mergeCell ref="F128:I128"/>
    <mergeCell ref="L128:M128"/>
    <mergeCell ref="F129:I129"/>
    <mergeCell ref="F130:I130"/>
    <mergeCell ref="F132:I132"/>
    <mergeCell ref="F131:I131"/>
    <mergeCell ref="L132:M132"/>
    <mergeCell ref="N132:Q132"/>
    <mergeCell ref="F133:I133"/>
    <mergeCell ref="F135:I135"/>
    <mergeCell ref="F134:I134"/>
    <mergeCell ref="L135:M135"/>
    <mergeCell ref="N135:Q135"/>
    <mergeCell ref="L136:M136"/>
    <mergeCell ref="N136:Q136"/>
    <mergeCell ref="L137:M137"/>
    <mergeCell ref="N137:Q137"/>
    <mergeCell ref="L138:M138"/>
    <mergeCell ref="N138:Q138"/>
    <mergeCell ref="F136:I136"/>
    <mergeCell ref="F141:I141"/>
    <mergeCell ref="F138:I138"/>
    <mergeCell ref="F137:I137"/>
    <mergeCell ref="F139:I139"/>
    <mergeCell ref="F140:I140"/>
    <mergeCell ref="L141:M141"/>
    <mergeCell ref="N141:Q141"/>
    <mergeCell ref="F142:I142"/>
    <mergeCell ref="L142:M142"/>
    <mergeCell ref="N142:Q142"/>
    <mergeCell ref="F143:I143"/>
    <mergeCell ref="F144:I144"/>
    <mergeCell ref="F145:I145"/>
    <mergeCell ref="F148:I148"/>
    <mergeCell ref="F146:I146"/>
    <mergeCell ref="F147:I147"/>
    <mergeCell ref="L148:M148"/>
    <mergeCell ref="N148:Q148"/>
    <mergeCell ref="F149:I149"/>
    <mergeCell ref="F150:I150"/>
    <mergeCell ref="F151:I151"/>
    <mergeCell ref="L151:M151"/>
    <mergeCell ref="N151:Q151"/>
    <mergeCell ref="F152:I152"/>
    <mergeCell ref="F155:I155"/>
    <mergeCell ref="F153:I153"/>
    <mergeCell ref="F154:I154"/>
    <mergeCell ref="L154:M154"/>
    <mergeCell ref="N154:Q154"/>
    <mergeCell ref="L155:M155"/>
    <mergeCell ref="N155:Q155"/>
    <mergeCell ref="F156:I156"/>
    <mergeCell ref="F157:I157"/>
    <mergeCell ref="F158:I158"/>
    <mergeCell ref="L159:M159"/>
    <mergeCell ref="N159:Q159"/>
    <mergeCell ref="F159:I159"/>
    <mergeCell ref="F162:I162"/>
    <mergeCell ref="F160:I160"/>
    <mergeCell ref="F161:I161"/>
    <mergeCell ref="L162:M162"/>
    <mergeCell ref="N162:Q162"/>
    <mergeCell ref="F163:I163"/>
    <mergeCell ref="F164:I164"/>
    <mergeCell ref="F165:I165"/>
    <mergeCell ref="L165:M165"/>
    <mergeCell ref="N165:Q165"/>
    <mergeCell ref="F166:I166"/>
    <mergeCell ref="F169:I169"/>
    <mergeCell ref="F167:I167"/>
    <mergeCell ref="F168:I168"/>
    <mergeCell ref="L168:M168"/>
    <mergeCell ref="N168:Q168"/>
    <mergeCell ref="F170:I170"/>
    <mergeCell ref="F171:I171"/>
    <mergeCell ref="L171:M171"/>
    <mergeCell ref="N171:Q171"/>
    <mergeCell ref="F172:I172"/>
    <mergeCell ref="F173:I173"/>
    <mergeCell ref="F176:I176"/>
    <mergeCell ref="F174:I174"/>
    <mergeCell ref="L174:M174"/>
    <mergeCell ref="N174:Q174"/>
    <mergeCell ref="F175:I175"/>
    <mergeCell ref="F177:I177"/>
    <mergeCell ref="F178:I178"/>
    <mergeCell ref="F179:I179"/>
    <mergeCell ref="L179:M179"/>
    <mergeCell ref="N179:Q179"/>
    <mergeCell ref="L180:M180"/>
    <mergeCell ref="N180:Q180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</mergeCell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5"/>
      <c r="B1" s="15"/>
      <c r="C1" s="15"/>
      <c r="D1" s="16" t="s">
        <v>1</v>
      </c>
      <c r="E1" s="15"/>
      <c r="F1" s="17" t="s">
        <v>117</v>
      </c>
      <c r="G1" s="17"/>
      <c r="H1" s="156" t="s">
        <v>118</v>
      </c>
      <c r="I1" s="156"/>
      <c r="J1" s="156"/>
      <c r="K1" s="156"/>
      <c r="L1" s="17" t="s">
        <v>119</v>
      </c>
      <c r="M1" s="15"/>
      <c r="N1" s="15"/>
      <c r="O1" s="16" t="s">
        <v>120</v>
      </c>
      <c r="P1" s="15"/>
      <c r="Q1" s="15"/>
      <c r="R1" s="15"/>
      <c r="S1" s="17" t="s">
        <v>121</v>
      </c>
      <c r="T1" s="17"/>
      <c r="U1" s="155"/>
      <c r="V1" s="15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92</v>
      </c>
      <c r="AZ2" s="157" t="s">
        <v>122</v>
      </c>
      <c r="BA2" s="157" t="s">
        <v>123</v>
      </c>
      <c r="BB2" s="157" t="s">
        <v>124</v>
      </c>
      <c r="BC2" s="157" t="s">
        <v>1180</v>
      </c>
      <c r="BD2" s="157" t="s">
        <v>126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126</v>
      </c>
      <c r="AZ3" s="157" t="s">
        <v>133</v>
      </c>
      <c r="BA3" s="157" t="s">
        <v>134</v>
      </c>
      <c r="BB3" s="157" t="s">
        <v>124</v>
      </c>
      <c r="BC3" s="157" t="s">
        <v>1180</v>
      </c>
      <c r="BD3" s="157" t="s">
        <v>126</v>
      </c>
    </row>
    <row r="4" ht="36.96" customHeight="1">
      <c r="B4" s="28"/>
      <c r="C4" s="29" t="s">
        <v>130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19</v>
      </c>
      <c r="E6" s="33"/>
      <c r="F6" s="158" t="str">
        <f>'Rekapitulace stavby'!K6</f>
        <v>Napojení nového vodního zdroje - vrtu, Vysoké nad Jizerou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s="1" customFormat="1" ht="32.88" customHeight="1">
      <c r="B7" s="48"/>
      <c r="C7" s="49"/>
      <c r="D7" s="37" t="s">
        <v>138</v>
      </c>
      <c r="E7" s="49"/>
      <c r="F7" s="38" t="s">
        <v>1181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</row>
    <row r="8" s="1" customFormat="1" ht="14.4" customHeight="1">
      <c r="B8" s="48"/>
      <c r="C8" s="49"/>
      <c r="D8" s="40" t="s">
        <v>21</v>
      </c>
      <c r="E8" s="49"/>
      <c r="F8" s="35" t="s">
        <v>22</v>
      </c>
      <c r="G8" s="49"/>
      <c r="H8" s="49"/>
      <c r="I8" s="49"/>
      <c r="J8" s="49"/>
      <c r="K8" s="49"/>
      <c r="L8" s="49"/>
      <c r="M8" s="40" t="s">
        <v>23</v>
      </c>
      <c r="N8" s="49"/>
      <c r="O8" s="35" t="s">
        <v>22</v>
      </c>
      <c r="P8" s="49"/>
      <c r="Q8" s="49"/>
      <c r="R8" s="50"/>
    </row>
    <row r="9" s="1" customFormat="1" ht="14.4" customHeight="1">
      <c r="B9" s="48"/>
      <c r="C9" s="49"/>
      <c r="D9" s="40" t="s">
        <v>24</v>
      </c>
      <c r="E9" s="49"/>
      <c r="F9" s="35" t="s">
        <v>25</v>
      </c>
      <c r="G9" s="49"/>
      <c r="H9" s="49"/>
      <c r="I9" s="49"/>
      <c r="J9" s="49"/>
      <c r="K9" s="49"/>
      <c r="L9" s="49"/>
      <c r="M9" s="40" t="s">
        <v>26</v>
      </c>
      <c r="N9" s="49"/>
      <c r="O9" s="159" t="str">
        <f>'Rekapitulace stavby'!AN8</f>
        <v>7. 8. 2018</v>
      </c>
      <c r="P9" s="92"/>
      <c r="Q9" s="49"/>
      <c r="R9" s="50"/>
    </row>
    <row r="10" s="1" customFormat="1" ht="10.8" customHeight="1"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0"/>
    </row>
    <row r="11" s="1" customFormat="1" ht="14.4" customHeight="1">
      <c r="B11" s="48"/>
      <c r="C11" s="49"/>
      <c r="D11" s="40" t="s">
        <v>28</v>
      </c>
      <c r="E11" s="49"/>
      <c r="F11" s="49"/>
      <c r="G11" s="49"/>
      <c r="H11" s="49"/>
      <c r="I11" s="49"/>
      <c r="J11" s="49"/>
      <c r="K11" s="49"/>
      <c r="L11" s="49"/>
      <c r="M11" s="40" t="s">
        <v>29</v>
      </c>
      <c r="N11" s="49"/>
      <c r="O11" s="35" t="str">
        <f>IF('Rekapitulace stavby'!AN10="","",'Rekapitulace stavby'!AN10)</f>
        <v/>
      </c>
      <c r="P11" s="35"/>
      <c r="Q11" s="49"/>
      <c r="R11" s="50"/>
    </row>
    <row r="12" s="1" customFormat="1" ht="18" customHeight="1">
      <c r="B12" s="48"/>
      <c r="C12" s="49"/>
      <c r="D12" s="49"/>
      <c r="E12" s="35" t="str">
        <f>IF('Rekapitulace stavby'!E11="","",'Rekapitulace stavby'!E11)</f>
        <v xml:space="preserve"> </v>
      </c>
      <c r="F12" s="49"/>
      <c r="G12" s="49"/>
      <c r="H12" s="49"/>
      <c r="I12" s="49"/>
      <c r="J12" s="49"/>
      <c r="K12" s="49"/>
      <c r="L12" s="49"/>
      <c r="M12" s="40" t="s">
        <v>31</v>
      </c>
      <c r="N12" s="49"/>
      <c r="O12" s="35" t="str">
        <f>IF('Rekapitulace stavby'!AN11="","",'Rekapitulace stavby'!AN11)</f>
        <v/>
      </c>
      <c r="P12" s="35"/>
      <c r="Q12" s="49"/>
      <c r="R12" s="50"/>
    </row>
    <row r="13" s="1" customFormat="1" ht="6.96" customHeight="1"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="1" customFormat="1" ht="14.4" customHeight="1">
      <c r="B14" s="48"/>
      <c r="C14" s="49"/>
      <c r="D14" s="40" t="s">
        <v>32</v>
      </c>
      <c r="E14" s="49"/>
      <c r="F14" s="49"/>
      <c r="G14" s="49"/>
      <c r="H14" s="49"/>
      <c r="I14" s="49"/>
      <c r="J14" s="49"/>
      <c r="K14" s="49"/>
      <c r="L14" s="49"/>
      <c r="M14" s="40" t="s">
        <v>29</v>
      </c>
      <c r="N14" s="49"/>
      <c r="O14" s="41" t="str">
        <f>IF('Rekapitulace stavby'!AN13="","",'Rekapitulace stavby'!AN13)</f>
        <v>Vyplň údaj</v>
      </c>
      <c r="P14" s="35"/>
      <c r="Q14" s="49"/>
      <c r="R14" s="50"/>
    </row>
    <row r="15" s="1" customFormat="1" ht="18" customHeight="1">
      <c r="B15" s="48"/>
      <c r="C15" s="49"/>
      <c r="D15" s="49"/>
      <c r="E15" s="41" t="str">
        <f>IF('Rekapitulace stavby'!E14="","",'Rekapitulace stavby'!E14)</f>
        <v>Vyplň údaj</v>
      </c>
      <c r="F15" s="160"/>
      <c r="G15" s="160"/>
      <c r="H15" s="160"/>
      <c r="I15" s="160"/>
      <c r="J15" s="160"/>
      <c r="K15" s="160"/>
      <c r="L15" s="160"/>
      <c r="M15" s="40" t="s">
        <v>31</v>
      </c>
      <c r="N15" s="49"/>
      <c r="O15" s="41" t="str">
        <f>IF('Rekapitulace stavby'!AN14="","",'Rekapitulace stavby'!AN14)</f>
        <v>Vyplň údaj</v>
      </c>
      <c r="P15" s="35"/>
      <c r="Q15" s="49"/>
      <c r="R15" s="50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</row>
    <row r="17" s="1" customFormat="1" ht="14.4" customHeight="1">
      <c r="B17" s="48"/>
      <c r="C17" s="49"/>
      <c r="D17" s="40" t="s">
        <v>34</v>
      </c>
      <c r="E17" s="49"/>
      <c r="F17" s="49"/>
      <c r="G17" s="49"/>
      <c r="H17" s="49"/>
      <c r="I17" s="49"/>
      <c r="J17" s="49"/>
      <c r="K17" s="49"/>
      <c r="L17" s="49"/>
      <c r="M17" s="40" t="s">
        <v>29</v>
      </c>
      <c r="N17" s="49"/>
      <c r="O17" s="35" t="str">
        <f>IF('Rekapitulace stavby'!AN16="","",'Rekapitulace stavby'!AN16)</f>
        <v/>
      </c>
      <c r="P17" s="35"/>
      <c r="Q17" s="49"/>
      <c r="R17" s="50"/>
    </row>
    <row r="18" s="1" customFormat="1" ht="18" customHeight="1">
      <c r="B18" s="48"/>
      <c r="C18" s="49"/>
      <c r="D18" s="49"/>
      <c r="E18" s="35" t="str">
        <f>IF('Rekapitulace stavby'!E17="","",'Rekapitulace stavby'!E17)</f>
        <v xml:space="preserve"> </v>
      </c>
      <c r="F18" s="49"/>
      <c r="G18" s="49"/>
      <c r="H18" s="49"/>
      <c r="I18" s="49"/>
      <c r="J18" s="49"/>
      <c r="K18" s="49"/>
      <c r="L18" s="49"/>
      <c r="M18" s="40" t="s">
        <v>31</v>
      </c>
      <c r="N18" s="49"/>
      <c r="O18" s="35" t="str">
        <f>IF('Rekapitulace stavby'!AN17="","",'Rekapitulace stavby'!AN17)</f>
        <v/>
      </c>
      <c r="P18" s="35"/>
      <c r="Q18" s="49"/>
      <c r="R18" s="50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0"/>
    </row>
    <row r="20" s="1" customFormat="1" ht="14.4" customHeight="1">
      <c r="B20" s="48"/>
      <c r="C20" s="49"/>
      <c r="D20" s="40" t="s">
        <v>36</v>
      </c>
      <c r="E20" s="49"/>
      <c r="F20" s="49"/>
      <c r="G20" s="49"/>
      <c r="H20" s="49"/>
      <c r="I20" s="49"/>
      <c r="J20" s="49"/>
      <c r="K20" s="49"/>
      <c r="L20" s="49"/>
      <c r="M20" s="40" t="s">
        <v>29</v>
      </c>
      <c r="N20" s="49"/>
      <c r="O20" s="35" t="str">
        <f>IF('Rekapitulace stavby'!AN19="","",'Rekapitulace stavby'!AN19)</f>
        <v/>
      </c>
      <c r="P20" s="35"/>
      <c r="Q20" s="49"/>
      <c r="R20" s="50"/>
    </row>
    <row r="21" s="1" customFormat="1" ht="18" customHeight="1">
      <c r="B21" s="48"/>
      <c r="C21" s="49"/>
      <c r="D21" s="49"/>
      <c r="E21" s="35" t="str">
        <f>IF('Rekapitulace stavby'!E20="","",'Rekapitulace stavby'!E20)</f>
        <v xml:space="preserve"> </v>
      </c>
      <c r="F21" s="49"/>
      <c r="G21" s="49"/>
      <c r="H21" s="49"/>
      <c r="I21" s="49"/>
      <c r="J21" s="49"/>
      <c r="K21" s="49"/>
      <c r="L21" s="49"/>
      <c r="M21" s="40" t="s">
        <v>31</v>
      </c>
      <c r="N21" s="49"/>
      <c r="O21" s="35" t="str">
        <f>IF('Rekapitulace stavby'!AN20="","",'Rekapitulace stavby'!AN20)</f>
        <v/>
      </c>
      <c r="P21" s="35"/>
      <c r="Q21" s="49"/>
      <c r="R21" s="50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0"/>
    </row>
    <row r="23" s="1" customFormat="1" ht="14.4" customHeight="1">
      <c r="B23" s="48"/>
      <c r="C23" s="49"/>
      <c r="D23" s="40" t="s">
        <v>37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6.5" customHeight="1">
      <c r="B24" s="48"/>
      <c r="C24" s="49"/>
      <c r="D24" s="49"/>
      <c r="E24" s="44" t="s">
        <v>22</v>
      </c>
      <c r="F24" s="44"/>
      <c r="G24" s="44"/>
      <c r="H24" s="44"/>
      <c r="I24" s="44"/>
      <c r="J24" s="44"/>
      <c r="K24" s="44"/>
      <c r="L24" s="44"/>
      <c r="M24" s="49"/>
      <c r="N24" s="49"/>
      <c r="O24" s="49"/>
      <c r="P24" s="49"/>
      <c r="Q24" s="49"/>
      <c r="R24" s="50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49"/>
      <c r="R26" s="50"/>
    </row>
    <row r="27" s="1" customFormat="1" ht="14.4" customHeight="1">
      <c r="B27" s="48"/>
      <c r="C27" s="49"/>
      <c r="D27" s="161" t="s">
        <v>178</v>
      </c>
      <c r="E27" s="49"/>
      <c r="F27" s="49"/>
      <c r="G27" s="49"/>
      <c r="H27" s="49"/>
      <c r="I27" s="49"/>
      <c r="J27" s="49"/>
      <c r="K27" s="49"/>
      <c r="L27" s="49"/>
      <c r="M27" s="47">
        <f>N88</f>
        <v>0</v>
      </c>
      <c r="N27" s="47"/>
      <c r="O27" s="47"/>
      <c r="P27" s="47"/>
      <c r="Q27" s="49"/>
      <c r="R27" s="50"/>
    </row>
    <row r="28" s="1" customFormat="1" ht="14.4" customHeight="1">
      <c r="B28" s="48"/>
      <c r="C28" s="49"/>
      <c r="D28" s="46" t="s">
        <v>111</v>
      </c>
      <c r="E28" s="49"/>
      <c r="F28" s="49"/>
      <c r="G28" s="49"/>
      <c r="H28" s="49"/>
      <c r="I28" s="49"/>
      <c r="J28" s="49"/>
      <c r="K28" s="49"/>
      <c r="L28" s="49"/>
      <c r="M28" s="47">
        <f>N101</f>
        <v>0</v>
      </c>
      <c r="N28" s="47"/>
      <c r="O28" s="47"/>
      <c r="P28" s="47"/>
      <c r="Q28" s="49"/>
      <c r="R28" s="50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50"/>
    </row>
    <row r="30" s="1" customFormat="1" ht="25.44" customHeight="1">
      <c r="B30" s="48"/>
      <c r="C30" s="49"/>
      <c r="D30" s="162" t="s">
        <v>40</v>
      </c>
      <c r="E30" s="49"/>
      <c r="F30" s="49"/>
      <c r="G30" s="49"/>
      <c r="H30" s="49"/>
      <c r="I30" s="49"/>
      <c r="J30" s="49"/>
      <c r="K30" s="49"/>
      <c r="L30" s="49"/>
      <c r="M30" s="163">
        <f>ROUND(M27+M28,2)</f>
        <v>0</v>
      </c>
      <c r="N30" s="49"/>
      <c r="O30" s="49"/>
      <c r="P30" s="49"/>
      <c r="Q30" s="49"/>
      <c r="R30" s="50"/>
    </row>
    <row r="31" s="1" customFormat="1" ht="6.96" customHeight="1">
      <c r="B31" s="48"/>
      <c r="C31" s="4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49"/>
      <c r="R31" s="50"/>
    </row>
    <row r="32" s="1" customFormat="1" ht="14.4" customHeight="1">
      <c r="B32" s="48"/>
      <c r="C32" s="49"/>
      <c r="D32" s="56" t="s">
        <v>41</v>
      </c>
      <c r="E32" s="56" t="s">
        <v>42</v>
      </c>
      <c r="F32" s="57">
        <v>0.20999999999999999</v>
      </c>
      <c r="G32" s="164" t="s">
        <v>43</v>
      </c>
      <c r="H32" s="165">
        <f>(SUM(BE101:BE108)+SUM(BE126:BE224))</f>
        <v>0</v>
      </c>
      <c r="I32" s="49"/>
      <c r="J32" s="49"/>
      <c r="K32" s="49"/>
      <c r="L32" s="49"/>
      <c r="M32" s="165">
        <f>ROUND((SUM(BE101:BE108)+SUM(BE126:BE224)), 2)*F32</f>
        <v>0</v>
      </c>
      <c r="N32" s="49"/>
      <c r="O32" s="49"/>
      <c r="P32" s="49"/>
      <c r="Q32" s="49"/>
      <c r="R32" s="50"/>
    </row>
    <row r="33" s="1" customFormat="1" ht="14.4" customHeight="1">
      <c r="B33" s="48"/>
      <c r="C33" s="49"/>
      <c r="D33" s="49"/>
      <c r="E33" s="56" t="s">
        <v>44</v>
      </c>
      <c r="F33" s="57">
        <v>0.14999999999999999</v>
      </c>
      <c r="G33" s="164" t="s">
        <v>43</v>
      </c>
      <c r="H33" s="165">
        <f>(SUM(BF101:BF108)+SUM(BF126:BF224))</f>
        <v>0</v>
      </c>
      <c r="I33" s="49"/>
      <c r="J33" s="49"/>
      <c r="K33" s="49"/>
      <c r="L33" s="49"/>
      <c r="M33" s="165">
        <f>ROUND((SUM(BF101:BF108)+SUM(BF126:BF224)), 2)*F33</f>
        <v>0</v>
      </c>
      <c r="N33" s="49"/>
      <c r="O33" s="49"/>
      <c r="P33" s="49"/>
      <c r="Q33" s="49"/>
      <c r="R33" s="50"/>
    </row>
    <row r="34" hidden="1" s="1" customFormat="1" ht="14.4" customHeight="1">
      <c r="B34" s="48"/>
      <c r="C34" s="49"/>
      <c r="D34" s="49"/>
      <c r="E34" s="56" t="s">
        <v>45</v>
      </c>
      <c r="F34" s="57">
        <v>0.20999999999999999</v>
      </c>
      <c r="G34" s="164" t="s">
        <v>43</v>
      </c>
      <c r="H34" s="165">
        <f>(SUM(BG101:BG108)+SUM(BG126:BG224))</f>
        <v>0</v>
      </c>
      <c r="I34" s="49"/>
      <c r="J34" s="49"/>
      <c r="K34" s="49"/>
      <c r="L34" s="49"/>
      <c r="M34" s="165"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0.14999999999999999</v>
      </c>
      <c r="G35" s="164" t="s">
        <v>43</v>
      </c>
      <c r="H35" s="165">
        <f>(SUM(BH101:BH108)+SUM(BH126:BH224))</f>
        <v>0</v>
      </c>
      <c r="I35" s="49"/>
      <c r="J35" s="49"/>
      <c r="K35" s="49"/>
      <c r="L35" s="49"/>
      <c r="M35" s="165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</v>
      </c>
      <c r="G36" s="164" t="s">
        <v>43</v>
      </c>
      <c r="H36" s="165">
        <f>(SUM(BI101:BI108)+SUM(BI126:BI224))</f>
        <v>0</v>
      </c>
      <c r="I36" s="49"/>
      <c r="J36" s="49"/>
      <c r="K36" s="49"/>
      <c r="L36" s="49"/>
      <c r="M36" s="165">
        <v>0</v>
      </c>
      <c r="N36" s="49"/>
      <c r="O36" s="49"/>
      <c r="P36" s="49"/>
      <c r="Q36" s="49"/>
      <c r="R36" s="50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50"/>
    </row>
    <row r="38" s="1" customFormat="1" ht="25.44" customHeight="1">
      <c r="B38" s="48"/>
      <c r="C38" s="153"/>
      <c r="D38" s="166" t="s">
        <v>48</v>
      </c>
      <c r="E38" s="105"/>
      <c r="F38" s="105"/>
      <c r="G38" s="167" t="s">
        <v>49</v>
      </c>
      <c r="H38" s="168" t="s">
        <v>50</v>
      </c>
      <c r="I38" s="105"/>
      <c r="J38" s="105"/>
      <c r="K38" s="105"/>
      <c r="L38" s="169">
        <f>SUM(M30:M36)</f>
        <v>0</v>
      </c>
      <c r="M38" s="169"/>
      <c r="N38" s="169"/>
      <c r="O38" s="169"/>
      <c r="P38" s="170"/>
      <c r="Q38" s="153"/>
      <c r="R38" s="50"/>
    </row>
    <row r="39" s="1" customFormat="1" ht="14.4" customHeight="1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>
      <c r="B41" s="28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1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51</v>
      </c>
      <c r="E50" s="69"/>
      <c r="F50" s="69"/>
      <c r="G50" s="69"/>
      <c r="H50" s="70"/>
      <c r="I50" s="49"/>
      <c r="J50" s="68" t="s">
        <v>52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53</v>
      </c>
      <c r="E59" s="74"/>
      <c r="F59" s="74"/>
      <c r="G59" s="75" t="s">
        <v>54</v>
      </c>
      <c r="H59" s="76"/>
      <c r="I59" s="49"/>
      <c r="J59" s="73" t="s">
        <v>53</v>
      </c>
      <c r="K59" s="74"/>
      <c r="L59" s="74"/>
      <c r="M59" s="74"/>
      <c r="N59" s="75" t="s">
        <v>54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55</v>
      </c>
      <c r="E61" s="69"/>
      <c r="F61" s="69"/>
      <c r="G61" s="69"/>
      <c r="H61" s="70"/>
      <c r="I61" s="49"/>
      <c r="J61" s="68" t="s">
        <v>56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53</v>
      </c>
      <c r="E70" s="74"/>
      <c r="F70" s="74"/>
      <c r="G70" s="75" t="s">
        <v>54</v>
      </c>
      <c r="H70" s="76"/>
      <c r="I70" s="49"/>
      <c r="J70" s="73" t="s">
        <v>53</v>
      </c>
      <c r="K70" s="74"/>
      <c r="L70" s="74"/>
      <c r="M70" s="74"/>
      <c r="N70" s="75" t="s">
        <v>54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1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3"/>
    </row>
    <row r="76" s="1" customFormat="1" ht="36.96" customHeight="1">
      <c r="B76" s="48"/>
      <c r="C76" s="29" t="s">
        <v>205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74"/>
      <c r="U76" s="174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74"/>
      <c r="U77" s="174"/>
    </row>
    <row r="78" s="1" customFormat="1" ht="30" customHeight="1">
      <c r="B78" s="48"/>
      <c r="C78" s="40" t="s">
        <v>19</v>
      </c>
      <c r="D78" s="49"/>
      <c r="E78" s="49"/>
      <c r="F78" s="158" t="str">
        <f>F6</f>
        <v>Napojení nového vodního zdroje - vrtu, Vysoké nad Jizerou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74"/>
      <c r="U78" s="174"/>
    </row>
    <row r="79" s="1" customFormat="1" ht="36.96" customHeight="1">
      <c r="B79" s="48"/>
      <c r="C79" s="87" t="s">
        <v>138</v>
      </c>
      <c r="D79" s="49"/>
      <c r="E79" s="49"/>
      <c r="F79" s="89" t="str">
        <f>F7</f>
        <v>SO 03 - Přístupová komunikace</v>
      </c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50"/>
      <c r="T79" s="174"/>
      <c r="U79" s="174"/>
    </row>
    <row r="80" s="1" customFormat="1" ht="6.96" customHeight="1"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74"/>
      <c r="U80" s="174"/>
    </row>
    <row r="81" s="1" customFormat="1" ht="18" customHeight="1">
      <c r="B81" s="48"/>
      <c r="C81" s="40" t="s">
        <v>24</v>
      </c>
      <c r="D81" s="49"/>
      <c r="E81" s="49"/>
      <c r="F81" s="35" t="str">
        <f>F9</f>
        <v>Vysoké nad Jizerou</v>
      </c>
      <c r="G81" s="49"/>
      <c r="H81" s="49"/>
      <c r="I81" s="49"/>
      <c r="J81" s="49"/>
      <c r="K81" s="40" t="s">
        <v>26</v>
      </c>
      <c r="L81" s="49"/>
      <c r="M81" s="92" t="str">
        <f>IF(O9="","",O9)</f>
        <v>7. 8. 2018</v>
      </c>
      <c r="N81" s="92"/>
      <c r="O81" s="92"/>
      <c r="P81" s="92"/>
      <c r="Q81" s="49"/>
      <c r="R81" s="50"/>
      <c r="T81" s="174"/>
      <c r="U81" s="174"/>
    </row>
    <row r="82" s="1" customFormat="1" ht="6.96" customHeight="1"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50"/>
      <c r="T82" s="174"/>
      <c r="U82" s="174"/>
    </row>
    <row r="83" s="1" customFormat="1">
      <c r="B83" s="48"/>
      <c r="C83" s="40" t="s">
        <v>28</v>
      </c>
      <c r="D83" s="49"/>
      <c r="E83" s="49"/>
      <c r="F83" s="35" t="str">
        <f>E12</f>
        <v xml:space="preserve"> </v>
      </c>
      <c r="G83" s="49"/>
      <c r="H83" s="49"/>
      <c r="I83" s="49"/>
      <c r="J83" s="49"/>
      <c r="K83" s="40" t="s">
        <v>34</v>
      </c>
      <c r="L83" s="49"/>
      <c r="M83" s="35" t="str">
        <f>E18</f>
        <v xml:space="preserve"> </v>
      </c>
      <c r="N83" s="35"/>
      <c r="O83" s="35"/>
      <c r="P83" s="35"/>
      <c r="Q83" s="35"/>
      <c r="R83" s="50"/>
      <c r="T83" s="174"/>
      <c r="U83" s="174"/>
    </row>
    <row r="84" s="1" customFormat="1" ht="14.4" customHeight="1">
      <c r="B84" s="48"/>
      <c r="C84" s="40" t="s">
        <v>32</v>
      </c>
      <c r="D84" s="49"/>
      <c r="E84" s="49"/>
      <c r="F84" s="35" t="str">
        <f>IF(E15="","",E15)</f>
        <v>Vyplň údaj</v>
      </c>
      <c r="G84" s="49"/>
      <c r="H84" s="49"/>
      <c r="I84" s="49"/>
      <c r="J84" s="49"/>
      <c r="K84" s="40" t="s">
        <v>36</v>
      </c>
      <c r="L84" s="49"/>
      <c r="M84" s="35" t="str">
        <f>E21</f>
        <v xml:space="preserve"> </v>
      </c>
      <c r="N84" s="35"/>
      <c r="O84" s="35"/>
      <c r="P84" s="35"/>
      <c r="Q84" s="35"/>
      <c r="R84" s="50"/>
      <c r="T84" s="174"/>
      <c r="U84" s="174"/>
    </row>
    <row r="85" s="1" customFormat="1" ht="10.32" customHeight="1">
      <c r="B85" s="48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50"/>
      <c r="T85" s="174"/>
      <c r="U85" s="174"/>
    </row>
    <row r="86" s="1" customFormat="1" ht="29.28" customHeight="1">
      <c r="B86" s="48"/>
      <c r="C86" s="175" t="s">
        <v>206</v>
      </c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75" t="s">
        <v>207</v>
      </c>
      <c r="O86" s="153"/>
      <c r="P86" s="153"/>
      <c r="Q86" s="153"/>
      <c r="R86" s="50"/>
      <c r="T86" s="174"/>
      <c r="U86" s="174"/>
    </row>
    <row r="87" s="1" customFormat="1" ht="10.32" customHeight="1"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50"/>
      <c r="T87" s="174"/>
      <c r="U87" s="174"/>
    </row>
    <row r="88" s="1" customFormat="1" ht="29.28" customHeight="1">
      <c r="B88" s="48"/>
      <c r="C88" s="176" t="s">
        <v>208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115">
        <f>N126</f>
        <v>0</v>
      </c>
      <c r="O88" s="177"/>
      <c r="P88" s="177"/>
      <c r="Q88" s="177"/>
      <c r="R88" s="50"/>
      <c r="T88" s="174"/>
      <c r="U88" s="174"/>
      <c r="AU88" s="24" t="s">
        <v>209</v>
      </c>
    </row>
    <row r="89" s="6" customFormat="1" ht="24.96" customHeight="1">
      <c r="B89" s="178"/>
      <c r="C89" s="179"/>
      <c r="D89" s="180" t="s">
        <v>210</v>
      </c>
      <c r="E89" s="179"/>
      <c r="F89" s="179"/>
      <c r="G89" s="179"/>
      <c r="H89" s="179"/>
      <c r="I89" s="179"/>
      <c r="J89" s="179"/>
      <c r="K89" s="179"/>
      <c r="L89" s="179"/>
      <c r="M89" s="179"/>
      <c r="N89" s="181">
        <f>N127</f>
        <v>0</v>
      </c>
      <c r="O89" s="179"/>
      <c r="P89" s="179"/>
      <c r="Q89" s="179"/>
      <c r="R89" s="182"/>
      <c r="T89" s="183"/>
      <c r="U89" s="183"/>
    </row>
    <row r="90" s="7" customFormat="1" ht="19.92" customHeight="1">
      <c r="B90" s="184"/>
      <c r="C90" s="185"/>
      <c r="D90" s="138" t="s">
        <v>211</v>
      </c>
      <c r="E90" s="185"/>
      <c r="F90" s="185"/>
      <c r="G90" s="185"/>
      <c r="H90" s="185"/>
      <c r="I90" s="185"/>
      <c r="J90" s="185"/>
      <c r="K90" s="185"/>
      <c r="L90" s="185"/>
      <c r="M90" s="185"/>
      <c r="N90" s="140">
        <f>N128</f>
        <v>0</v>
      </c>
      <c r="O90" s="185"/>
      <c r="P90" s="185"/>
      <c r="Q90" s="185"/>
      <c r="R90" s="186"/>
      <c r="T90" s="187"/>
      <c r="U90" s="187"/>
    </row>
    <row r="91" s="7" customFormat="1" ht="14.88" customHeight="1">
      <c r="B91" s="184"/>
      <c r="C91" s="185"/>
      <c r="D91" s="138" t="s">
        <v>212</v>
      </c>
      <c r="E91" s="185"/>
      <c r="F91" s="185"/>
      <c r="G91" s="185"/>
      <c r="H91" s="185"/>
      <c r="I91" s="185"/>
      <c r="J91" s="185"/>
      <c r="K91" s="185"/>
      <c r="L91" s="185"/>
      <c r="M91" s="185"/>
      <c r="N91" s="140">
        <f>N137</f>
        <v>0</v>
      </c>
      <c r="O91" s="185"/>
      <c r="P91" s="185"/>
      <c r="Q91" s="185"/>
      <c r="R91" s="186"/>
      <c r="T91" s="187"/>
      <c r="U91" s="187"/>
    </row>
    <row r="92" s="7" customFormat="1" ht="14.88" customHeight="1">
      <c r="B92" s="184"/>
      <c r="C92" s="185"/>
      <c r="D92" s="138" t="s">
        <v>213</v>
      </c>
      <c r="E92" s="185"/>
      <c r="F92" s="185"/>
      <c r="G92" s="185"/>
      <c r="H92" s="185"/>
      <c r="I92" s="185"/>
      <c r="J92" s="185"/>
      <c r="K92" s="185"/>
      <c r="L92" s="185"/>
      <c r="M92" s="185"/>
      <c r="N92" s="140">
        <f>N146</f>
        <v>0</v>
      </c>
      <c r="O92" s="185"/>
      <c r="P92" s="185"/>
      <c r="Q92" s="185"/>
      <c r="R92" s="186"/>
      <c r="T92" s="187"/>
      <c r="U92" s="187"/>
    </row>
    <row r="93" s="7" customFormat="1" ht="14.88" customHeight="1">
      <c r="B93" s="184"/>
      <c r="C93" s="185"/>
      <c r="D93" s="138" t="s">
        <v>214</v>
      </c>
      <c r="E93" s="185"/>
      <c r="F93" s="185"/>
      <c r="G93" s="185"/>
      <c r="H93" s="185"/>
      <c r="I93" s="185"/>
      <c r="J93" s="185"/>
      <c r="K93" s="185"/>
      <c r="L93" s="185"/>
      <c r="M93" s="185"/>
      <c r="N93" s="140">
        <f>N161</f>
        <v>0</v>
      </c>
      <c r="O93" s="185"/>
      <c r="P93" s="185"/>
      <c r="Q93" s="185"/>
      <c r="R93" s="186"/>
      <c r="T93" s="187"/>
      <c r="U93" s="187"/>
    </row>
    <row r="94" s="7" customFormat="1" ht="19.92" customHeight="1">
      <c r="B94" s="184"/>
      <c r="C94" s="185"/>
      <c r="D94" s="138" t="s">
        <v>224</v>
      </c>
      <c r="E94" s="185"/>
      <c r="F94" s="185"/>
      <c r="G94" s="185"/>
      <c r="H94" s="185"/>
      <c r="I94" s="185"/>
      <c r="J94" s="185"/>
      <c r="K94" s="185"/>
      <c r="L94" s="185"/>
      <c r="M94" s="185"/>
      <c r="N94" s="140">
        <f>N170</f>
        <v>0</v>
      </c>
      <c r="O94" s="185"/>
      <c r="P94" s="185"/>
      <c r="Q94" s="185"/>
      <c r="R94" s="186"/>
      <c r="T94" s="187"/>
      <c r="U94" s="187"/>
    </row>
    <row r="95" s="7" customFormat="1" ht="14.88" customHeight="1">
      <c r="B95" s="184"/>
      <c r="C95" s="185"/>
      <c r="D95" s="138" t="s">
        <v>1182</v>
      </c>
      <c r="E95" s="185"/>
      <c r="F95" s="185"/>
      <c r="G95" s="185"/>
      <c r="H95" s="185"/>
      <c r="I95" s="185"/>
      <c r="J95" s="185"/>
      <c r="K95" s="185"/>
      <c r="L95" s="185"/>
      <c r="M95" s="185"/>
      <c r="N95" s="140">
        <f>N171</f>
        <v>0</v>
      </c>
      <c r="O95" s="185"/>
      <c r="P95" s="185"/>
      <c r="Q95" s="185"/>
      <c r="R95" s="186"/>
      <c r="T95" s="187"/>
      <c r="U95" s="187"/>
    </row>
    <row r="96" s="7" customFormat="1" ht="14.88" customHeight="1">
      <c r="B96" s="184"/>
      <c r="C96" s="185"/>
      <c r="D96" s="138" t="s">
        <v>1183</v>
      </c>
      <c r="E96" s="185"/>
      <c r="F96" s="185"/>
      <c r="G96" s="185"/>
      <c r="H96" s="185"/>
      <c r="I96" s="185"/>
      <c r="J96" s="185"/>
      <c r="K96" s="185"/>
      <c r="L96" s="185"/>
      <c r="M96" s="185"/>
      <c r="N96" s="140">
        <f>N204</f>
        <v>0</v>
      </c>
      <c r="O96" s="185"/>
      <c r="P96" s="185"/>
      <c r="Q96" s="185"/>
      <c r="R96" s="186"/>
      <c r="T96" s="187"/>
      <c r="U96" s="187"/>
    </row>
    <row r="97" s="7" customFormat="1" ht="19.92" customHeight="1">
      <c r="B97" s="184"/>
      <c r="C97" s="185"/>
      <c r="D97" s="138" t="s">
        <v>232</v>
      </c>
      <c r="E97" s="185"/>
      <c r="F97" s="185"/>
      <c r="G97" s="185"/>
      <c r="H97" s="185"/>
      <c r="I97" s="185"/>
      <c r="J97" s="185"/>
      <c r="K97" s="185"/>
      <c r="L97" s="185"/>
      <c r="M97" s="185"/>
      <c r="N97" s="140">
        <f>N213</f>
        <v>0</v>
      </c>
      <c r="O97" s="185"/>
      <c r="P97" s="185"/>
      <c r="Q97" s="185"/>
      <c r="R97" s="186"/>
      <c r="T97" s="187"/>
      <c r="U97" s="187"/>
    </row>
    <row r="98" s="7" customFormat="1" ht="14.88" customHeight="1">
      <c r="B98" s="184"/>
      <c r="C98" s="185"/>
      <c r="D98" s="138" t="s">
        <v>233</v>
      </c>
      <c r="E98" s="185"/>
      <c r="F98" s="185"/>
      <c r="G98" s="185"/>
      <c r="H98" s="185"/>
      <c r="I98" s="185"/>
      <c r="J98" s="185"/>
      <c r="K98" s="185"/>
      <c r="L98" s="185"/>
      <c r="M98" s="185"/>
      <c r="N98" s="140">
        <f>N214</f>
        <v>0</v>
      </c>
      <c r="O98" s="185"/>
      <c r="P98" s="185"/>
      <c r="Q98" s="185"/>
      <c r="R98" s="186"/>
      <c r="T98" s="187"/>
      <c r="U98" s="187"/>
    </row>
    <row r="99" s="7" customFormat="1" ht="19.92" customHeight="1">
      <c r="B99" s="184"/>
      <c r="C99" s="185"/>
      <c r="D99" s="138" t="s">
        <v>235</v>
      </c>
      <c r="E99" s="185"/>
      <c r="F99" s="185"/>
      <c r="G99" s="185"/>
      <c r="H99" s="185"/>
      <c r="I99" s="185"/>
      <c r="J99" s="185"/>
      <c r="K99" s="185"/>
      <c r="L99" s="185"/>
      <c r="M99" s="185"/>
      <c r="N99" s="140">
        <f>N223</f>
        <v>0</v>
      </c>
      <c r="O99" s="185"/>
      <c r="P99" s="185"/>
      <c r="Q99" s="185"/>
      <c r="R99" s="186"/>
      <c r="T99" s="187"/>
      <c r="U99" s="187"/>
    </row>
    <row r="100" s="1" customFormat="1" ht="21.84" customHeight="1"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50"/>
      <c r="T100" s="174"/>
      <c r="U100" s="174"/>
    </row>
    <row r="101" s="1" customFormat="1" ht="29.28" customHeight="1">
      <c r="B101" s="48"/>
      <c r="C101" s="176" t="s">
        <v>250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177">
        <f>ROUND(N102+N103+N104+N105+N106+N107,2)</f>
        <v>0</v>
      </c>
      <c r="O101" s="188"/>
      <c r="P101" s="188"/>
      <c r="Q101" s="188"/>
      <c r="R101" s="50"/>
      <c r="T101" s="189"/>
      <c r="U101" s="190" t="s">
        <v>41</v>
      </c>
    </row>
    <row r="102" s="1" customFormat="1" ht="18" customHeight="1">
      <c r="B102" s="48"/>
      <c r="C102" s="49"/>
      <c r="D102" s="145" t="s">
        <v>251</v>
      </c>
      <c r="E102" s="138"/>
      <c r="F102" s="138"/>
      <c r="G102" s="138"/>
      <c r="H102" s="138"/>
      <c r="I102" s="49"/>
      <c r="J102" s="49"/>
      <c r="K102" s="49"/>
      <c r="L102" s="49"/>
      <c r="M102" s="49"/>
      <c r="N102" s="139">
        <f>ROUND(N88*T102,2)</f>
        <v>0</v>
      </c>
      <c r="O102" s="140"/>
      <c r="P102" s="140"/>
      <c r="Q102" s="140"/>
      <c r="R102" s="50"/>
      <c r="S102" s="191"/>
      <c r="T102" s="192"/>
      <c r="U102" s="193" t="s">
        <v>42</v>
      </c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4" t="s">
        <v>105</v>
      </c>
      <c r="AZ102" s="191"/>
      <c r="BA102" s="191"/>
      <c r="BB102" s="191"/>
      <c r="BC102" s="191"/>
      <c r="BD102" s="191"/>
      <c r="BE102" s="195">
        <f>IF(U102="základní",N102,0)</f>
        <v>0</v>
      </c>
      <c r="BF102" s="195">
        <f>IF(U102="snížená",N102,0)</f>
        <v>0</v>
      </c>
      <c r="BG102" s="195">
        <f>IF(U102="zákl. přenesená",N102,0)</f>
        <v>0</v>
      </c>
      <c r="BH102" s="195">
        <f>IF(U102="sníž. přenesená",N102,0)</f>
        <v>0</v>
      </c>
      <c r="BI102" s="195">
        <f>IF(U102="nulová",N102,0)</f>
        <v>0</v>
      </c>
      <c r="BJ102" s="194" t="s">
        <v>85</v>
      </c>
      <c r="BK102" s="191"/>
      <c r="BL102" s="191"/>
      <c r="BM102" s="191"/>
    </row>
    <row r="103" s="1" customFormat="1" ht="18" customHeight="1">
      <c r="B103" s="48"/>
      <c r="C103" s="49"/>
      <c r="D103" s="145" t="s">
        <v>252</v>
      </c>
      <c r="E103" s="138"/>
      <c r="F103" s="138"/>
      <c r="G103" s="138"/>
      <c r="H103" s="138"/>
      <c r="I103" s="49"/>
      <c r="J103" s="49"/>
      <c r="K103" s="49"/>
      <c r="L103" s="49"/>
      <c r="M103" s="49"/>
      <c r="N103" s="139">
        <f>ROUND(N88*T103,2)</f>
        <v>0</v>
      </c>
      <c r="O103" s="140"/>
      <c r="P103" s="140"/>
      <c r="Q103" s="140"/>
      <c r="R103" s="50"/>
      <c r="S103" s="191"/>
      <c r="T103" s="192"/>
      <c r="U103" s="193" t="s">
        <v>42</v>
      </c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4" t="s">
        <v>105</v>
      </c>
      <c r="AZ103" s="191"/>
      <c r="BA103" s="191"/>
      <c r="BB103" s="191"/>
      <c r="BC103" s="191"/>
      <c r="BD103" s="191"/>
      <c r="BE103" s="195">
        <f>IF(U103="základní",N103,0)</f>
        <v>0</v>
      </c>
      <c r="BF103" s="195">
        <f>IF(U103="snížená",N103,0)</f>
        <v>0</v>
      </c>
      <c r="BG103" s="195">
        <f>IF(U103="zákl. přenesená",N103,0)</f>
        <v>0</v>
      </c>
      <c r="BH103" s="195">
        <f>IF(U103="sníž. přenesená",N103,0)</f>
        <v>0</v>
      </c>
      <c r="BI103" s="195">
        <f>IF(U103="nulová",N103,0)</f>
        <v>0</v>
      </c>
      <c r="BJ103" s="194" t="s">
        <v>85</v>
      </c>
      <c r="BK103" s="191"/>
      <c r="BL103" s="191"/>
      <c r="BM103" s="191"/>
    </row>
    <row r="104" s="1" customFormat="1" ht="18" customHeight="1">
      <c r="B104" s="48"/>
      <c r="C104" s="49"/>
      <c r="D104" s="145" t="s">
        <v>253</v>
      </c>
      <c r="E104" s="138"/>
      <c r="F104" s="138"/>
      <c r="G104" s="138"/>
      <c r="H104" s="138"/>
      <c r="I104" s="49"/>
      <c r="J104" s="49"/>
      <c r="K104" s="49"/>
      <c r="L104" s="49"/>
      <c r="M104" s="49"/>
      <c r="N104" s="139">
        <f>ROUND(N88*T104,2)</f>
        <v>0</v>
      </c>
      <c r="O104" s="140"/>
      <c r="P104" s="140"/>
      <c r="Q104" s="140"/>
      <c r="R104" s="50"/>
      <c r="S104" s="191"/>
      <c r="T104" s="192"/>
      <c r="U104" s="193" t="s">
        <v>42</v>
      </c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4" t="s">
        <v>105</v>
      </c>
      <c r="AZ104" s="191"/>
      <c r="BA104" s="191"/>
      <c r="BB104" s="191"/>
      <c r="BC104" s="191"/>
      <c r="BD104" s="191"/>
      <c r="BE104" s="195">
        <f>IF(U104="základní",N104,0)</f>
        <v>0</v>
      </c>
      <c r="BF104" s="195">
        <f>IF(U104="snížená",N104,0)</f>
        <v>0</v>
      </c>
      <c r="BG104" s="195">
        <f>IF(U104="zákl. přenesená",N104,0)</f>
        <v>0</v>
      </c>
      <c r="BH104" s="195">
        <f>IF(U104="sníž. přenesená",N104,0)</f>
        <v>0</v>
      </c>
      <c r="BI104" s="195">
        <f>IF(U104="nulová",N104,0)</f>
        <v>0</v>
      </c>
      <c r="BJ104" s="194" t="s">
        <v>85</v>
      </c>
      <c r="BK104" s="191"/>
      <c r="BL104" s="191"/>
      <c r="BM104" s="191"/>
    </row>
    <row r="105" s="1" customFormat="1" ht="18" customHeight="1">
      <c r="B105" s="48"/>
      <c r="C105" s="49"/>
      <c r="D105" s="145" t="s">
        <v>254</v>
      </c>
      <c r="E105" s="138"/>
      <c r="F105" s="138"/>
      <c r="G105" s="138"/>
      <c r="H105" s="138"/>
      <c r="I105" s="49"/>
      <c r="J105" s="49"/>
      <c r="K105" s="49"/>
      <c r="L105" s="49"/>
      <c r="M105" s="49"/>
      <c r="N105" s="139">
        <f>ROUND(N88*T105,2)</f>
        <v>0</v>
      </c>
      <c r="O105" s="140"/>
      <c r="P105" s="140"/>
      <c r="Q105" s="140"/>
      <c r="R105" s="50"/>
      <c r="S105" s="191"/>
      <c r="T105" s="192"/>
      <c r="U105" s="193" t="s">
        <v>42</v>
      </c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4" t="s">
        <v>105</v>
      </c>
      <c r="AZ105" s="191"/>
      <c r="BA105" s="191"/>
      <c r="BB105" s="191"/>
      <c r="BC105" s="191"/>
      <c r="BD105" s="191"/>
      <c r="BE105" s="195">
        <f>IF(U105="základní",N105,0)</f>
        <v>0</v>
      </c>
      <c r="BF105" s="195">
        <f>IF(U105="snížená",N105,0)</f>
        <v>0</v>
      </c>
      <c r="BG105" s="195">
        <f>IF(U105="zákl. přenesená",N105,0)</f>
        <v>0</v>
      </c>
      <c r="BH105" s="195">
        <f>IF(U105="sníž. přenesená",N105,0)</f>
        <v>0</v>
      </c>
      <c r="BI105" s="195">
        <f>IF(U105="nulová",N105,0)</f>
        <v>0</v>
      </c>
      <c r="BJ105" s="194" t="s">
        <v>85</v>
      </c>
      <c r="BK105" s="191"/>
      <c r="BL105" s="191"/>
      <c r="BM105" s="191"/>
    </row>
    <row r="106" s="1" customFormat="1" ht="18" customHeight="1">
      <c r="B106" s="48"/>
      <c r="C106" s="49"/>
      <c r="D106" s="145" t="s">
        <v>255</v>
      </c>
      <c r="E106" s="138"/>
      <c r="F106" s="138"/>
      <c r="G106" s="138"/>
      <c r="H106" s="138"/>
      <c r="I106" s="49"/>
      <c r="J106" s="49"/>
      <c r="K106" s="49"/>
      <c r="L106" s="49"/>
      <c r="M106" s="49"/>
      <c r="N106" s="139">
        <f>ROUND(N88*T106,2)</f>
        <v>0</v>
      </c>
      <c r="O106" s="140"/>
      <c r="P106" s="140"/>
      <c r="Q106" s="140"/>
      <c r="R106" s="50"/>
      <c r="S106" s="191"/>
      <c r="T106" s="192"/>
      <c r="U106" s="193" t="s">
        <v>42</v>
      </c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4" t="s">
        <v>105</v>
      </c>
      <c r="AZ106" s="191"/>
      <c r="BA106" s="191"/>
      <c r="BB106" s="191"/>
      <c r="BC106" s="191"/>
      <c r="BD106" s="191"/>
      <c r="BE106" s="195">
        <f>IF(U106="základní",N106,0)</f>
        <v>0</v>
      </c>
      <c r="BF106" s="195">
        <f>IF(U106="snížená",N106,0)</f>
        <v>0</v>
      </c>
      <c r="BG106" s="195">
        <f>IF(U106="zákl. přenesená",N106,0)</f>
        <v>0</v>
      </c>
      <c r="BH106" s="195">
        <f>IF(U106="sníž. přenesená",N106,0)</f>
        <v>0</v>
      </c>
      <c r="BI106" s="195">
        <f>IF(U106="nulová",N106,0)</f>
        <v>0</v>
      </c>
      <c r="BJ106" s="194" t="s">
        <v>85</v>
      </c>
      <c r="BK106" s="191"/>
      <c r="BL106" s="191"/>
      <c r="BM106" s="191"/>
    </row>
    <row r="107" s="1" customFormat="1" ht="18" customHeight="1">
      <c r="B107" s="48"/>
      <c r="C107" s="49"/>
      <c r="D107" s="138" t="s">
        <v>256</v>
      </c>
      <c r="E107" s="49"/>
      <c r="F107" s="49"/>
      <c r="G107" s="49"/>
      <c r="H107" s="49"/>
      <c r="I107" s="49"/>
      <c r="J107" s="49"/>
      <c r="K107" s="49"/>
      <c r="L107" s="49"/>
      <c r="M107" s="49"/>
      <c r="N107" s="139">
        <f>ROUND(N88*T107,2)</f>
        <v>0</v>
      </c>
      <c r="O107" s="140"/>
      <c r="P107" s="140"/>
      <c r="Q107" s="140"/>
      <c r="R107" s="50"/>
      <c r="S107" s="191"/>
      <c r="T107" s="196"/>
      <c r="U107" s="197" t="s">
        <v>42</v>
      </c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1"/>
      <c r="AY107" s="194" t="s">
        <v>257</v>
      </c>
      <c r="AZ107" s="191"/>
      <c r="BA107" s="191"/>
      <c r="BB107" s="191"/>
      <c r="BC107" s="191"/>
      <c r="BD107" s="191"/>
      <c r="BE107" s="195">
        <f>IF(U107="základní",N107,0)</f>
        <v>0</v>
      </c>
      <c r="BF107" s="195">
        <f>IF(U107="snížená",N107,0)</f>
        <v>0</v>
      </c>
      <c r="BG107" s="195">
        <f>IF(U107="zákl. přenesená",N107,0)</f>
        <v>0</v>
      </c>
      <c r="BH107" s="195">
        <f>IF(U107="sníž. přenesená",N107,0)</f>
        <v>0</v>
      </c>
      <c r="BI107" s="195">
        <f>IF(U107="nulová",N107,0)</f>
        <v>0</v>
      </c>
      <c r="BJ107" s="194" t="s">
        <v>85</v>
      </c>
      <c r="BK107" s="191"/>
      <c r="BL107" s="191"/>
      <c r="BM107" s="191"/>
    </row>
    <row r="108" s="1" customForma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50"/>
      <c r="T108" s="174"/>
      <c r="U108" s="174"/>
    </row>
    <row r="109" s="1" customFormat="1" ht="29.28" customHeight="1">
      <c r="B109" s="48"/>
      <c r="C109" s="152" t="s">
        <v>116</v>
      </c>
      <c r="D109" s="153"/>
      <c r="E109" s="153"/>
      <c r="F109" s="153"/>
      <c r="G109" s="153"/>
      <c r="H109" s="153"/>
      <c r="I109" s="153"/>
      <c r="J109" s="153"/>
      <c r="K109" s="153"/>
      <c r="L109" s="154">
        <f>ROUND(SUM(N88+N101),2)</f>
        <v>0</v>
      </c>
      <c r="M109" s="154"/>
      <c r="N109" s="154"/>
      <c r="O109" s="154"/>
      <c r="P109" s="154"/>
      <c r="Q109" s="154"/>
      <c r="R109" s="50"/>
      <c r="T109" s="174"/>
      <c r="U109" s="174"/>
    </row>
    <row r="110" s="1" customFormat="1" ht="6.96" customHeight="1">
      <c r="B110" s="77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9"/>
      <c r="T110" s="174"/>
      <c r="U110" s="174"/>
    </row>
    <row r="114" s="1" customFormat="1" ht="6.96" customHeight="1">
      <c r="B114" s="80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2"/>
    </row>
    <row r="115" s="1" customFormat="1" ht="36.96" customHeight="1">
      <c r="B115" s="48"/>
      <c r="C115" s="29" t="s">
        <v>258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50"/>
    </row>
    <row r="116" s="1" customFormat="1" ht="6.96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50"/>
    </row>
    <row r="117" s="1" customFormat="1" ht="30" customHeight="1">
      <c r="B117" s="48"/>
      <c r="C117" s="40" t="s">
        <v>19</v>
      </c>
      <c r="D117" s="49"/>
      <c r="E117" s="49"/>
      <c r="F117" s="158" t="str">
        <f>F6</f>
        <v>Napojení nového vodního zdroje - vrtu, Vysoké nad Jizerou</v>
      </c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9"/>
      <c r="R117" s="50"/>
    </row>
    <row r="118" s="1" customFormat="1" ht="36.96" customHeight="1">
      <c r="B118" s="48"/>
      <c r="C118" s="87" t="s">
        <v>138</v>
      </c>
      <c r="D118" s="49"/>
      <c r="E118" s="49"/>
      <c r="F118" s="89" t="str">
        <f>F7</f>
        <v>SO 03 - Přístupová komunikace</v>
      </c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50"/>
    </row>
    <row r="119" s="1" customFormat="1" ht="6.96" customHeight="1"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50"/>
    </row>
    <row r="120" s="1" customFormat="1" ht="18" customHeight="1">
      <c r="B120" s="48"/>
      <c r="C120" s="40" t="s">
        <v>24</v>
      </c>
      <c r="D120" s="49"/>
      <c r="E120" s="49"/>
      <c r="F120" s="35" t="str">
        <f>F9</f>
        <v>Vysoké nad Jizerou</v>
      </c>
      <c r="G120" s="49"/>
      <c r="H120" s="49"/>
      <c r="I120" s="49"/>
      <c r="J120" s="49"/>
      <c r="K120" s="40" t="s">
        <v>26</v>
      </c>
      <c r="L120" s="49"/>
      <c r="M120" s="92" t="str">
        <f>IF(O9="","",O9)</f>
        <v>7. 8. 2018</v>
      </c>
      <c r="N120" s="92"/>
      <c r="O120" s="92"/>
      <c r="P120" s="92"/>
      <c r="Q120" s="49"/>
      <c r="R120" s="50"/>
    </row>
    <row r="121" s="1" customFormat="1" ht="6.96" customHeight="1"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50"/>
    </row>
    <row r="122" s="1" customFormat="1">
      <c r="B122" s="48"/>
      <c r="C122" s="40" t="s">
        <v>28</v>
      </c>
      <c r="D122" s="49"/>
      <c r="E122" s="49"/>
      <c r="F122" s="35" t="str">
        <f>E12</f>
        <v xml:space="preserve"> </v>
      </c>
      <c r="G122" s="49"/>
      <c r="H122" s="49"/>
      <c r="I122" s="49"/>
      <c r="J122" s="49"/>
      <c r="K122" s="40" t="s">
        <v>34</v>
      </c>
      <c r="L122" s="49"/>
      <c r="M122" s="35" t="str">
        <f>E18</f>
        <v xml:space="preserve"> </v>
      </c>
      <c r="N122" s="35"/>
      <c r="O122" s="35"/>
      <c r="P122" s="35"/>
      <c r="Q122" s="35"/>
      <c r="R122" s="50"/>
    </row>
    <row r="123" s="1" customFormat="1" ht="14.4" customHeight="1">
      <c r="B123" s="48"/>
      <c r="C123" s="40" t="s">
        <v>32</v>
      </c>
      <c r="D123" s="49"/>
      <c r="E123" s="49"/>
      <c r="F123" s="35" t="str">
        <f>IF(E15="","",E15)</f>
        <v>Vyplň údaj</v>
      </c>
      <c r="G123" s="49"/>
      <c r="H123" s="49"/>
      <c r="I123" s="49"/>
      <c r="J123" s="49"/>
      <c r="K123" s="40" t="s">
        <v>36</v>
      </c>
      <c r="L123" s="49"/>
      <c r="M123" s="35" t="str">
        <f>E21</f>
        <v xml:space="preserve"> </v>
      </c>
      <c r="N123" s="35"/>
      <c r="O123" s="35"/>
      <c r="P123" s="35"/>
      <c r="Q123" s="35"/>
      <c r="R123" s="50"/>
    </row>
    <row r="124" s="1" customFormat="1" ht="10.32" customHeight="1"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50"/>
    </row>
    <row r="125" s="8" customFormat="1" ht="29.28" customHeight="1">
      <c r="B125" s="198"/>
      <c r="C125" s="199" t="s">
        <v>259</v>
      </c>
      <c r="D125" s="200" t="s">
        <v>260</v>
      </c>
      <c r="E125" s="200" t="s">
        <v>59</v>
      </c>
      <c r="F125" s="200" t="s">
        <v>261</v>
      </c>
      <c r="G125" s="200"/>
      <c r="H125" s="200"/>
      <c r="I125" s="200"/>
      <c r="J125" s="200" t="s">
        <v>262</v>
      </c>
      <c r="K125" s="200" t="s">
        <v>263</v>
      </c>
      <c r="L125" s="200" t="s">
        <v>264</v>
      </c>
      <c r="M125" s="200"/>
      <c r="N125" s="200" t="s">
        <v>207</v>
      </c>
      <c r="O125" s="200"/>
      <c r="P125" s="200"/>
      <c r="Q125" s="201"/>
      <c r="R125" s="202"/>
      <c r="T125" s="108" t="s">
        <v>265</v>
      </c>
      <c r="U125" s="109" t="s">
        <v>41</v>
      </c>
      <c r="V125" s="109" t="s">
        <v>266</v>
      </c>
      <c r="W125" s="109" t="s">
        <v>267</v>
      </c>
      <c r="X125" s="109" t="s">
        <v>268</v>
      </c>
      <c r="Y125" s="109" t="s">
        <v>269</v>
      </c>
      <c r="Z125" s="109" t="s">
        <v>270</v>
      </c>
      <c r="AA125" s="110" t="s">
        <v>271</v>
      </c>
    </row>
    <row r="126" s="1" customFormat="1" ht="29.28" customHeight="1">
      <c r="B126" s="48"/>
      <c r="C126" s="112" t="s">
        <v>178</v>
      </c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203">
        <f>BK126</f>
        <v>0</v>
      </c>
      <c r="O126" s="204"/>
      <c r="P126" s="204"/>
      <c r="Q126" s="204"/>
      <c r="R126" s="50"/>
      <c r="T126" s="111"/>
      <c r="U126" s="69"/>
      <c r="V126" s="69"/>
      <c r="W126" s="205">
        <f>W127+W225</f>
        <v>0</v>
      </c>
      <c r="X126" s="69"/>
      <c r="Y126" s="205">
        <f>Y127+Y225</f>
        <v>0.086249999999999993</v>
      </c>
      <c r="Z126" s="69"/>
      <c r="AA126" s="206">
        <f>AA127+AA225</f>
        <v>32.5</v>
      </c>
      <c r="AT126" s="24" t="s">
        <v>76</v>
      </c>
      <c r="AU126" s="24" t="s">
        <v>209</v>
      </c>
      <c r="BK126" s="207">
        <f>BK127+BK225</f>
        <v>0</v>
      </c>
    </row>
    <row r="127" s="9" customFormat="1" ht="37.44001" customHeight="1">
      <c r="B127" s="208"/>
      <c r="C127" s="209"/>
      <c r="D127" s="210" t="s">
        <v>210</v>
      </c>
      <c r="E127" s="210"/>
      <c r="F127" s="210"/>
      <c r="G127" s="210"/>
      <c r="H127" s="210"/>
      <c r="I127" s="210"/>
      <c r="J127" s="210"/>
      <c r="K127" s="210"/>
      <c r="L127" s="210"/>
      <c r="M127" s="210"/>
      <c r="N127" s="211">
        <f>BK127</f>
        <v>0</v>
      </c>
      <c r="O127" s="181"/>
      <c r="P127" s="181"/>
      <c r="Q127" s="181"/>
      <c r="R127" s="212"/>
      <c r="T127" s="213"/>
      <c r="U127" s="209"/>
      <c r="V127" s="209"/>
      <c r="W127" s="214">
        <f>W128+W170+W213+W223</f>
        <v>0</v>
      </c>
      <c r="X127" s="209"/>
      <c r="Y127" s="214">
        <f>Y128+Y170+Y213+Y223</f>
        <v>0.086249999999999993</v>
      </c>
      <c r="Z127" s="209"/>
      <c r="AA127" s="215">
        <f>AA128+AA170+AA213+AA223</f>
        <v>32.5</v>
      </c>
      <c r="AR127" s="216" t="s">
        <v>85</v>
      </c>
      <c r="AT127" s="217" t="s">
        <v>76</v>
      </c>
      <c r="AU127" s="217" t="s">
        <v>77</v>
      </c>
      <c r="AY127" s="216" t="s">
        <v>272</v>
      </c>
      <c r="BK127" s="218">
        <f>BK128+BK170+BK213+BK223</f>
        <v>0</v>
      </c>
    </row>
    <row r="128" s="9" customFormat="1" ht="19.92" customHeight="1">
      <c r="B128" s="208"/>
      <c r="C128" s="209"/>
      <c r="D128" s="219" t="s">
        <v>211</v>
      </c>
      <c r="E128" s="219"/>
      <c r="F128" s="219"/>
      <c r="G128" s="219"/>
      <c r="H128" s="219"/>
      <c r="I128" s="219"/>
      <c r="J128" s="219"/>
      <c r="K128" s="219"/>
      <c r="L128" s="219"/>
      <c r="M128" s="219"/>
      <c r="N128" s="221">
        <f>BK128</f>
        <v>0</v>
      </c>
      <c r="O128" s="222"/>
      <c r="P128" s="222"/>
      <c r="Q128" s="222"/>
      <c r="R128" s="212"/>
      <c r="T128" s="213"/>
      <c r="U128" s="209"/>
      <c r="V128" s="209"/>
      <c r="W128" s="214">
        <f>W129+SUM(W130:W137)+W146+W161</f>
        <v>0</v>
      </c>
      <c r="X128" s="209"/>
      <c r="Y128" s="214">
        <f>Y129+SUM(Y130:Y137)+Y146+Y161</f>
        <v>0</v>
      </c>
      <c r="Z128" s="209"/>
      <c r="AA128" s="215">
        <f>AA129+SUM(AA130:AA137)+AA146+AA161</f>
        <v>32.5</v>
      </c>
      <c r="AR128" s="216" t="s">
        <v>85</v>
      </c>
      <c r="AT128" s="217" t="s">
        <v>76</v>
      </c>
      <c r="AU128" s="217" t="s">
        <v>85</v>
      </c>
      <c r="AY128" s="216" t="s">
        <v>272</v>
      </c>
      <c r="BK128" s="218">
        <f>BK129+SUM(BK130:BK137)+BK146+BK161</f>
        <v>0</v>
      </c>
    </row>
    <row r="129" s="1" customFormat="1" ht="51" customHeight="1">
      <c r="B129" s="48"/>
      <c r="C129" s="223" t="s">
        <v>85</v>
      </c>
      <c r="D129" s="223" t="s">
        <v>273</v>
      </c>
      <c r="E129" s="224" t="s">
        <v>1184</v>
      </c>
      <c r="F129" s="225" t="s">
        <v>1185</v>
      </c>
      <c r="G129" s="225"/>
      <c r="H129" s="225"/>
      <c r="I129" s="225"/>
      <c r="J129" s="226" t="s">
        <v>124</v>
      </c>
      <c r="K129" s="227">
        <v>25</v>
      </c>
      <c r="L129" s="228">
        <v>0</v>
      </c>
      <c r="M129" s="229"/>
      <c r="N129" s="230">
        <f>ROUND(L129*K129,2)</f>
        <v>0</v>
      </c>
      <c r="O129" s="230"/>
      <c r="P129" s="230"/>
      <c r="Q129" s="230"/>
      <c r="R129" s="50"/>
      <c r="T129" s="231" t="s">
        <v>22</v>
      </c>
      <c r="U129" s="58" t="s">
        <v>42</v>
      </c>
      <c r="V129" s="49"/>
      <c r="W129" s="232">
        <f>V129*K129</f>
        <v>0</v>
      </c>
      <c r="X129" s="232">
        <v>0</v>
      </c>
      <c r="Y129" s="232">
        <f>X129*K129</f>
        <v>0</v>
      </c>
      <c r="Z129" s="232">
        <v>1.3</v>
      </c>
      <c r="AA129" s="233">
        <f>Z129*K129</f>
        <v>32.5</v>
      </c>
      <c r="AR129" s="24" t="s">
        <v>276</v>
      </c>
      <c r="AT129" s="24" t="s">
        <v>273</v>
      </c>
      <c r="AU129" s="24" t="s">
        <v>126</v>
      </c>
      <c r="AY129" s="24" t="s">
        <v>272</v>
      </c>
      <c r="BE129" s="144">
        <f>IF(U129="základní",N129,0)</f>
        <v>0</v>
      </c>
      <c r="BF129" s="144">
        <f>IF(U129="snížená",N129,0)</f>
        <v>0</v>
      </c>
      <c r="BG129" s="144">
        <f>IF(U129="zákl. přenesená",N129,0)</f>
        <v>0</v>
      </c>
      <c r="BH129" s="144">
        <f>IF(U129="sníž. přenesená",N129,0)</f>
        <v>0</v>
      </c>
      <c r="BI129" s="144">
        <f>IF(U129="nulová",N129,0)</f>
        <v>0</v>
      </c>
      <c r="BJ129" s="24" t="s">
        <v>85</v>
      </c>
      <c r="BK129" s="144">
        <f>ROUND(L129*K129,2)</f>
        <v>0</v>
      </c>
      <c r="BL129" s="24" t="s">
        <v>276</v>
      </c>
      <c r="BM129" s="24" t="s">
        <v>1186</v>
      </c>
    </row>
    <row r="130" s="10" customFormat="1" ht="16.5" customHeight="1">
      <c r="B130" s="234"/>
      <c r="C130" s="235"/>
      <c r="D130" s="235"/>
      <c r="E130" s="236" t="s">
        <v>22</v>
      </c>
      <c r="F130" s="237" t="s">
        <v>1187</v>
      </c>
      <c r="G130" s="238"/>
      <c r="H130" s="238"/>
      <c r="I130" s="238"/>
      <c r="J130" s="235"/>
      <c r="K130" s="236" t="s">
        <v>22</v>
      </c>
      <c r="L130" s="235"/>
      <c r="M130" s="235"/>
      <c r="N130" s="235"/>
      <c r="O130" s="235"/>
      <c r="P130" s="235"/>
      <c r="Q130" s="235"/>
      <c r="R130" s="239"/>
      <c r="T130" s="240"/>
      <c r="U130" s="235"/>
      <c r="V130" s="235"/>
      <c r="W130" s="235"/>
      <c r="X130" s="235"/>
      <c r="Y130" s="235"/>
      <c r="Z130" s="235"/>
      <c r="AA130" s="241"/>
      <c r="AT130" s="242" t="s">
        <v>280</v>
      </c>
      <c r="AU130" s="242" t="s">
        <v>126</v>
      </c>
      <c r="AV130" s="10" t="s">
        <v>85</v>
      </c>
      <c r="AW130" s="10" t="s">
        <v>35</v>
      </c>
      <c r="AX130" s="10" t="s">
        <v>77</v>
      </c>
      <c r="AY130" s="242" t="s">
        <v>272</v>
      </c>
    </row>
    <row r="131" s="11" customFormat="1" ht="16.5" customHeight="1">
      <c r="B131" s="243"/>
      <c r="C131" s="244"/>
      <c r="D131" s="244"/>
      <c r="E131" s="245" t="s">
        <v>22</v>
      </c>
      <c r="F131" s="246" t="s">
        <v>22</v>
      </c>
      <c r="G131" s="244"/>
      <c r="H131" s="244"/>
      <c r="I131" s="244"/>
      <c r="J131" s="244"/>
      <c r="K131" s="247">
        <v>0</v>
      </c>
      <c r="L131" s="244"/>
      <c r="M131" s="244"/>
      <c r="N131" s="244"/>
      <c r="O131" s="244"/>
      <c r="P131" s="244"/>
      <c r="Q131" s="244"/>
      <c r="R131" s="248"/>
      <c r="T131" s="249"/>
      <c r="U131" s="244"/>
      <c r="V131" s="244"/>
      <c r="W131" s="244"/>
      <c r="X131" s="244"/>
      <c r="Y131" s="244"/>
      <c r="Z131" s="244"/>
      <c r="AA131" s="250"/>
      <c r="AT131" s="251" t="s">
        <v>280</v>
      </c>
      <c r="AU131" s="251" t="s">
        <v>126</v>
      </c>
      <c r="AV131" s="11" t="s">
        <v>126</v>
      </c>
      <c r="AW131" s="11" t="s">
        <v>6</v>
      </c>
      <c r="AX131" s="11" t="s">
        <v>77</v>
      </c>
      <c r="AY131" s="251" t="s">
        <v>272</v>
      </c>
    </row>
    <row r="132" s="10" customFormat="1" ht="16.5" customHeight="1">
      <c r="B132" s="234"/>
      <c r="C132" s="235"/>
      <c r="D132" s="235"/>
      <c r="E132" s="236" t="s">
        <v>22</v>
      </c>
      <c r="F132" s="252" t="s">
        <v>1188</v>
      </c>
      <c r="G132" s="235"/>
      <c r="H132" s="235"/>
      <c r="I132" s="235"/>
      <c r="J132" s="235"/>
      <c r="K132" s="236" t="s">
        <v>22</v>
      </c>
      <c r="L132" s="235"/>
      <c r="M132" s="235"/>
      <c r="N132" s="235"/>
      <c r="O132" s="235"/>
      <c r="P132" s="235"/>
      <c r="Q132" s="235"/>
      <c r="R132" s="239"/>
      <c r="T132" s="240"/>
      <c r="U132" s="235"/>
      <c r="V132" s="235"/>
      <c r="W132" s="235"/>
      <c r="X132" s="235"/>
      <c r="Y132" s="235"/>
      <c r="Z132" s="235"/>
      <c r="AA132" s="241"/>
      <c r="AT132" s="242" t="s">
        <v>280</v>
      </c>
      <c r="AU132" s="242" t="s">
        <v>126</v>
      </c>
      <c r="AV132" s="10" t="s">
        <v>85</v>
      </c>
      <c r="AW132" s="10" t="s">
        <v>35</v>
      </c>
      <c r="AX132" s="10" t="s">
        <v>77</v>
      </c>
      <c r="AY132" s="242" t="s">
        <v>272</v>
      </c>
    </row>
    <row r="133" s="10" customFormat="1" ht="16.5" customHeight="1">
      <c r="B133" s="234"/>
      <c r="C133" s="235"/>
      <c r="D133" s="235"/>
      <c r="E133" s="236" t="s">
        <v>22</v>
      </c>
      <c r="F133" s="252" t="s">
        <v>474</v>
      </c>
      <c r="G133" s="235"/>
      <c r="H133" s="235"/>
      <c r="I133" s="235"/>
      <c r="J133" s="235"/>
      <c r="K133" s="236" t="s">
        <v>22</v>
      </c>
      <c r="L133" s="235"/>
      <c r="M133" s="235"/>
      <c r="N133" s="235"/>
      <c r="O133" s="235"/>
      <c r="P133" s="235"/>
      <c r="Q133" s="235"/>
      <c r="R133" s="239"/>
      <c r="T133" s="240"/>
      <c r="U133" s="235"/>
      <c r="V133" s="235"/>
      <c r="W133" s="235"/>
      <c r="X133" s="235"/>
      <c r="Y133" s="235"/>
      <c r="Z133" s="235"/>
      <c r="AA133" s="241"/>
      <c r="AT133" s="242" t="s">
        <v>280</v>
      </c>
      <c r="AU133" s="242" t="s">
        <v>126</v>
      </c>
      <c r="AV133" s="10" t="s">
        <v>85</v>
      </c>
      <c r="AW133" s="10" t="s">
        <v>35</v>
      </c>
      <c r="AX133" s="10" t="s">
        <v>77</v>
      </c>
      <c r="AY133" s="242" t="s">
        <v>272</v>
      </c>
    </row>
    <row r="134" s="11" customFormat="1" ht="16.5" customHeight="1">
      <c r="B134" s="243"/>
      <c r="C134" s="244"/>
      <c r="D134" s="244"/>
      <c r="E134" s="245" t="s">
        <v>22</v>
      </c>
      <c r="F134" s="246" t="s">
        <v>1189</v>
      </c>
      <c r="G134" s="244"/>
      <c r="H134" s="244"/>
      <c r="I134" s="244"/>
      <c r="J134" s="244"/>
      <c r="K134" s="247">
        <v>25</v>
      </c>
      <c r="L134" s="244"/>
      <c r="M134" s="244"/>
      <c r="N134" s="244"/>
      <c r="O134" s="244"/>
      <c r="P134" s="244"/>
      <c r="Q134" s="244"/>
      <c r="R134" s="248"/>
      <c r="T134" s="249"/>
      <c r="U134" s="244"/>
      <c r="V134" s="244"/>
      <c r="W134" s="244"/>
      <c r="X134" s="244"/>
      <c r="Y134" s="244"/>
      <c r="Z134" s="244"/>
      <c r="AA134" s="250"/>
      <c r="AT134" s="251" t="s">
        <v>280</v>
      </c>
      <c r="AU134" s="251" t="s">
        <v>126</v>
      </c>
      <c r="AV134" s="11" t="s">
        <v>126</v>
      </c>
      <c r="AW134" s="11" t="s">
        <v>35</v>
      </c>
      <c r="AX134" s="11" t="s">
        <v>77</v>
      </c>
      <c r="AY134" s="251" t="s">
        <v>272</v>
      </c>
    </row>
    <row r="135" s="12" customFormat="1" ht="16.5" customHeight="1">
      <c r="B135" s="253"/>
      <c r="C135" s="254"/>
      <c r="D135" s="254"/>
      <c r="E135" s="255" t="s">
        <v>22</v>
      </c>
      <c r="F135" s="256" t="s">
        <v>284</v>
      </c>
      <c r="G135" s="254"/>
      <c r="H135" s="254"/>
      <c r="I135" s="254"/>
      <c r="J135" s="254"/>
      <c r="K135" s="257">
        <v>25</v>
      </c>
      <c r="L135" s="254"/>
      <c r="M135" s="254"/>
      <c r="N135" s="254"/>
      <c r="O135" s="254"/>
      <c r="P135" s="254"/>
      <c r="Q135" s="254"/>
      <c r="R135" s="258"/>
      <c r="T135" s="259"/>
      <c r="U135" s="254"/>
      <c r="V135" s="254"/>
      <c r="W135" s="254"/>
      <c r="X135" s="254"/>
      <c r="Y135" s="254"/>
      <c r="Z135" s="254"/>
      <c r="AA135" s="260"/>
      <c r="AT135" s="261" t="s">
        <v>280</v>
      </c>
      <c r="AU135" s="261" t="s">
        <v>126</v>
      </c>
      <c r="AV135" s="12" t="s">
        <v>277</v>
      </c>
      <c r="AW135" s="12" t="s">
        <v>35</v>
      </c>
      <c r="AX135" s="12" t="s">
        <v>77</v>
      </c>
      <c r="AY135" s="261" t="s">
        <v>272</v>
      </c>
    </row>
    <row r="136" s="13" customFormat="1" ht="16.5" customHeight="1">
      <c r="B136" s="262"/>
      <c r="C136" s="263"/>
      <c r="D136" s="263"/>
      <c r="E136" s="264" t="s">
        <v>22</v>
      </c>
      <c r="F136" s="265" t="s">
        <v>285</v>
      </c>
      <c r="G136" s="263"/>
      <c r="H136" s="263"/>
      <c r="I136" s="263"/>
      <c r="J136" s="263"/>
      <c r="K136" s="266">
        <v>25</v>
      </c>
      <c r="L136" s="263"/>
      <c r="M136" s="263"/>
      <c r="N136" s="263"/>
      <c r="O136" s="263"/>
      <c r="P136" s="263"/>
      <c r="Q136" s="263"/>
      <c r="R136" s="267"/>
      <c r="T136" s="268"/>
      <c r="U136" s="263"/>
      <c r="V136" s="263"/>
      <c r="W136" s="263"/>
      <c r="X136" s="263"/>
      <c r="Y136" s="263"/>
      <c r="Z136" s="263"/>
      <c r="AA136" s="269"/>
      <c r="AT136" s="270" t="s">
        <v>280</v>
      </c>
      <c r="AU136" s="270" t="s">
        <v>126</v>
      </c>
      <c r="AV136" s="13" t="s">
        <v>276</v>
      </c>
      <c r="AW136" s="13" t="s">
        <v>35</v>
      </c>
      <c r="AX136" s="13" t="s">
        <v>85</v>
      </c>
      <c r="AY136" s="270" t="s">
        <v>272</v>
      </c>
    </row>
    <row r="137" s="9" customFormat="1" ht="22.32" customHeight="1">
      <c r="B137" s="208"/>
      <c r="C137" s="209"/>
      <c r="D137" s="219" t="s">
        <v>212</v>
      </c>
      <c r="E137" s="219"/>
      <c r="F137" s="219"/>
      <c r="G137" s="219"/>
      <c r="H137" s="219"/>
      <c r="I137" s="219"/>
      <c r="J137" s="219"/>
      <c r="K137" s="219"/>
      <c r="L137" s="219"/>
      <c r="M137" s="219"/>
      <c r="N137" s="221">
        <f>BK137</f>
        <v>0</v>
      </c>
      <c r="O137" s="222"/>
      <c r="P137" s="222"/>
      <c r="Q137" s="222"/>
      <c r="R137" s="212"/>
      <c r="T137" s="213"/>
      <c r="U137" s="209"/>
      <c r="V137" s="209"/>
      <c r="W137" s="214">
        <f>SUM(W138:W145)</f>
        <v>0</v>
      </c>
      <c r="X137" s="209"/>
      <c r="Y137" s="214">
        <f>SUM(Y138:Y145)</f>
        <v>0</v>
      </c>
      <c r="Z137" s="209"/>
      <c r="AA137" s="215">
        <f>SUM(AA138:AA145)</f>
        <v>0</v>
      </c>
      <c r="AR137" s="216" t="s">
        <v>85</v>
      </c>
      <c r="AT137" s="217" t="s">
        <v>76</v>
      </c>
      <c r="AU137" s="217" t="s">
        <v>126</v>
      </c>
      <c r="AY137" s="216" t="s">
        <v>272</v>
      </c>
      <c r="BK137" s="218">
        <f>SUM(BK138:BK145)</f>
        <v>0</v>
      </c>
    </row>
    <row r="138" s="1" customFormat="1" ht="63.75" customHeight="1">
      <c r="B138" s="48"/>
      <c r="C138" s="223" t="s">
        <v>126</v>
      </c>
      <c r="D138" s="223" t="s">
        <v>273</v>
      </c>
      <c r="E138" s="224" t="s">
        <v>286</v>
      </c>
      <c r="F138" s="225" t="s">
        <v>287</v>
      </c>
      <c r="G138" s="225"/>
      <c r="H138" s="225"/>
      <c r="I138" s="225"/>
      <c r="J138" s="226" t="s">
        <v>124</v>
      </c>
      <c r="K138" s="227">
        <v>47.5</v>
      </c>
      <c r="L138" s="228">
        <v>0</v>
      </c>
      <c r="M138" s="229"/>
      <c r="N138" s="230">
        <f>ROUND(L138*K138,2)</f>
        <v>0</v>
      </c>
      <c r="O138" s="230"/>
      <c r="P138" s="230"/>
      <c r="Q138" s="230"/>
      <c r="R138" s="50"/>
      <c r="T138" s="231" t="s">
        <v>22</v>
      </c>
      <c r="U138" s="58" t="s">
        <v>42</v>
      </c>
      <c r="V138" s="49"/>
      <c r="W138" s="232">
        <f>V138*K138</f>
        <v>0</v>
      </c>
      <c r="X138" s="232">
        <v>0</v>
      </c>
      <c r="Y138" s="232">
        <f>X138*K138</f>
        <v>0</v>
      </c>
      <c r="Z138" s="232">
        <v>0</v>
      </c>
      <c r="AA138" s="233">
        <f>Z138*K138</f>
        <v>0</v>
      </c>
      <c r="AR138" s="24" t="s">
        <v>276</v>
      </c>
      <c r="AT138" s="24" t="s">
        <v>273</v>
      </c>
      <c r="AU138" s="24" t="s">
        <v>277</v>
      </c>
      <c r="AY138" s="24" t="s">
        <v>272</v>
      </c>
      <c r="BE138" s="144">
        <f>IF(U138="základní",N138,0)</f>
        <v>0</v>
      </c>
      <c r="BF138" s="144">
        <f>IF(U138="snížená",N138,0)</f>
        <v>0</v>
      </c>
      <c r="BG138" s="144">
        <f>IF(U138="zákl. přenesená",N138,0)</f>
        <v>0</v>
      </c>
      <c r="BH138" s="144">
        <f>IF(U138="sníž. přenesená",N138,0)</f>
        <v>0</v>
      </c>
      <c r="BI138" s="144">
        <f>IF(U138="nulová",N138,0)</f>
        <v>0</v>
      </c>
      <c r="BJ138" s="24" t="s">
        <v>85</v>
      </c>
      <c r="BK138" s="144">
        <f>ROUND(L138*K138,2)</f>
        <v>0</v>
      </c>
      <c r="BL138" s="24" t="s">
        <v>276</v>
      </c>
      <c r="BM138" s="24" t="s">
        <v>1190</v>
      </c>
    </row>
    <row r="139" s="10" customFormat="1" ht="16.5" customHeight="1">
      <c r="B139" s="234"/>
      <c r="C139" s="235"/>
      <c r="D139" s="235"/>
      <c r="E139" s="236" t="s">
        <v>22</v>
      </c>
      <c r="F139" s="237" t="s">
        <v>289</v>
      </c>
      <c r="G139" s="238"/>
      <c r="H139" s="238"/>
      <c r="I139" s="238"/>
      <c r="J139" s="235"/>
      <c r="K139" s="236" t="s">
        <v>22</v>
      </c>
      <c r="L139" s="235"/>
      <c r="M139" s="235"/>
      <c r="N139" s="235"/>
      <c r="O139" s="235"/>
      <c r="P139" s="235"/>
      <c r="Q139" s="235"/>
      <c r="R139" s="239"/>
      <c r="T139" s="240"/>
      <c r="U139" s="235"/>
      <c r="V139" s="235"/>
      <c r="W139" s="235"/>
      <c r="X139" s="235"/>
      <c r="Y139" s="235"/>
      <c r="Z139" s="235"/>
      <c r="AA139" s="241"/>
      <c r="AT139" s="242" t="s">
        <v>280</v>
      </c>
      <c r="AU139" s="242" t="s">
        <v>277</v>
      </c>
      <c r="AV139" s="10" t="s">
        <v>85</v>
      </c>
      <c r="AW139" s="10" t="s">
        <v>35</v>
      </c>
      <c r="AX139" s="10" t="s">
        <v>77</v>
      </c>
      <c r="AY139" s="242" t="s">
        <v>272</v>
      </c>
    </row>
    <row r="140" s="11" customFormat="1" ht="16.5" customHeight="1">
      <c r="B140" s="243"/>
      <c r="C140" s="244"/>
      <c r="D140" s="244"/>
      <c r="E140" s="245" t="s">
        <v>22</v>
      </c>
      <c r="F140" s="246" t="s">
        <v>22</v>
      </c>
      <c r="G140" s="244"/>
      <c r="H140" s="244"/>
      <c r="I140" s="244"/>
      <c r="J140" s="244"/>
      <c r="K140" s="247">
        <v>0</v>
      </c>
      <c r="L140" s="244"/>
      <c r="M140" s="244"/>
      <c r="N140" s="244"/>
      <c r="O140" s="244"/>
      <c r="P140" s="244"/>
      <c r="Q140" s="244"/>
      <c r="R140" s="248"/>
      <c r="T140" s="249"/>
      <c r="U140" s="244"/>
      <c r="V140" s="244"/>
      <c r="W140" s="244"/>
      <c r="X140" s="244"/>
      <c r="Y140" s="244"/>
      <c r="Z140" s="244"/>
      <c r="AA140" s="250"/>
      <c r="AT140" s="251" t="s">
        <v>280</v>
      </c>
      <c r="AU140" s="251" t="s">
        <v>277</v>
      </c>
      <c r="AV140" s="11" t="s">
        <v>126</v>
      </c>
      <c r="AW140" s="11" t="s">
        <v>6</v>
      </c>
      <c r="AX140" s="11" t="s">
        <v>77</v>
      </c>
      <c r="AY140" s="251" t="s">
        <v>272</v>
      </c>
    </row>
    <row r="141" s="10" customFormat="1" ht="16.5" customHeight="1">
      <c r="B141" s="234"/>
      <c r="C141" s="235"/>
      <c r="D141" s="235"/>
      <c r="E141" s="236" t="s">
        <v>22</v>
      </c>
      <c r="F141" s="252" t="s">
        <v>1188</v>
      </c>
      <c r="G141" s="235"/>
      <c r="H141" s="235"/>
      <c r="I141" s="235"/>
      <c r="J141" s="235"/>
      <c r="K141" s="236" t="s">
        <v>22</v>
      </c>
      <c r="L141" s="235"/>
      <c r="M141" s="235"/>
      <c r="N141" s="235"/>
      <c r="O141" s="235"/>
      <c r="P141" s="235"/>
      <c r="Q141" s="235"/>
      <c r="R141" s="239"/>
      <c r="T141" s="240"/>
      <c r="U141" s="235"/>
      <c r="V141" s="235"/>
      <c r="W141" s="235"/>
      <c r="X141" s="235"/>
      <c r="Y141" s="235"/>
      <c r="Z141" s="235"/>
      <c r="AA141" s="241"/>
      <c r="AT141" s="242" t="s">
        <v>280</v>
      </c>
      <c r="AU141" s="242" t="s">
        <v>277</v>
      </c>
      <c r="AV141" s="10" t="s">
        <v>85</v>
      </c>
      <c r="AW141" s="10" t="s">
        <v>35</v>
      </c>
      <c r="AX141" s="10" t="s">
        <v>77</v>
      </c>
      <c r="AY141" s="242" t="s">
        <v>272</v>
      </c>
    </row>
    <row r="142" s="10" customFormat="1" ht="16.5" customHeight="1">
      <c r="B142" s="234"/>
      <c r="C142" s="235"/>
      <c r="D142" s="235"/>
      <c r="E142" s="236" t="s">
        <v>22</v>
      </c>
      <c r="F142" s="252" t="s">
        <v>474</v>
      </c>
      <c r="G142" s="235"/>
      <c r="H142" s="235"/>
      <c r="I142" s="235"/>
      <c r="J142" s="235"/>
      <c r="K142" s="236" t="s">
        <v>22</v>
      </c>
      <c r="L142" s="235"/>
      <c r="M142" s="235"/>
      <c r="N142" s="235"/>
      <c r="O142" s="235"/>
      <c r="P142" s="235"/>
      <c r="Q142" s="235"/>
      <c r="R142" s="239"/>
      <c r="T142" s="240"/>
      <c r="U142" s="235"/>
      <c r="V142" s="235"/>
      <c r="W142" s="235"/>
      <c r="X142" s="235"/>
      <c r="Y142" s="235"/>
      <c r="Z142" s="235"/>
      <c r="AA142" s="241"/>
      <c r="AT142" s="242" t="s">
        <v>280</v>
      </c>
      <c r="AU142" s="242" t="s">
        <v>277</v>
      </c>
      <c r="AV142" s="10" t="s">
        <v>85</v>
      </c>
      <c r="AW142" s="10" t="s">
        <v>35</v>
      </c>
      <c r="AX142" s="10" t="s">
        <v>77</v>
      </c>
      <c r="AY142" s="242" t="s">
        <v>272</v>
      </c>
    </row>
    <row r="143" s="11" customFormat="1" ht="16.5" customHeight="1">
      <c r="B143" s="243"/>
      <c r="C143" s="244"/>
      <c r="D143" s="244"/>
      <c r="E143" s="245" t="s">
        <v>22</v>
      </c>
      <c r="F143" s="246" t="s">
        <v>1191</v>
      </c>
      <c r="G143" s="244"/>
      <c r="H143" s="244"/>
      <c r="I143" s="244"/>
      <c r="J143" s="244"/>
      <c r="K143" s="247">
        <v>47.5</v>
      </c>
      <c r="L143" s="244"/>
      <c r="M143" s="244"/>
      <c r="N143" s="244"/>
      <c r="O143" s="244"/>
      <c r="P143" s="244"/>
      <c r="Q143" s="244"/>
      <c r="R143" s="248"/>
      <c r="T143" s="249"/>
      <c r="U143" s="244"/>
      <c r="V143" s="244"/>
      <c r="W143" s="244"/>
      <c r="X143" s="244"/>
      <c r="Y143" s="244"/>
      <c r="Z143" s="244"/>
      <c r="AA143" s="250"/>
      <c r="AT143" s="251" t="s">
        <v>280</v>
      </c>
      <c r="AU143" s="251" t="s">
        <v>277</v>
      </c>
      <c r="AV143" s="11" t="s">
        <v>126</v>
      </c>
      <c r="AW143" s="11" t="s">
        <v>35</v>
      </c>
      <c r="AX143" s="11" t="s">
        <v>77</v>
      </c>
      <c r="AY143" s="251" t="s">
        <v>272</v>
      </c>
    </row>
    <row r="144" s="12" customFormat="1" ht="16.5" customHeight="1">
      <c r="B144" s="253"/>
      <c r="C144" s="254"/>
      <c r="D144" s="254"/>
      <c r="E144" s="255" t="s">
        <v>22</v>
      </c>
      <c r="F144" s="256" t="s">
        <v>284</v>
      </c>
      <c r="G144" s="254"/>
      <c r="H144" s="254"/>
      <c r="I144" s="254"/>
      <c r="J144" s="254"/>
      <c r="K144" s="257">
        <v>47.5</v>
      </c>
      <c r="L144" s="254"/>
      <c r="M144" s="254"/>
      <c r="N144" s="254"/>
      <c r="O144" s="254"/>
      <c r="P144" s="254"/>
      <c r="Q144" s="254"/>
      <c r="R144" s="258"/>
      <c r="T144" s="259"/>
      <c r="U144" s="254"/>
      <c r="V144" s="254"/>
      <c r="W144" s="254"/>
      <c r="X144" s="254"/>
      <c r="Y144" s="254"/>
      <c r="Z144" s="254"/>
      <c r="AA144" s="260"/>
      <c r="AT144" s="261" t="s">
        <v>280</v>
      </c>
      <c r="AU144" s="261" t="s">
        <v>277</v>
      </c>
      <c r="AV144" s="12" t="s">
        <v>277</v>
      </c>
      <c r="AW144" s="12" t="s">
        <v>35</v>
      </c>
      <c r="AX144" s="12" t="s">
        <v>77</v>
      </c>
      <c r="AY144" s="261" t="s">
        <v>272</v>
      </c>
    </row>
    <row r="145" s="13" customFormat="1" ht="16.5" customHeight="1">
      <c r="B145" s="262"/>
      <c r="C145" s="263"/>
      <c r="D145" s="263"/>
      <c r="E145" s="264" t="s">
        <v>122</v>
      </c>
      <c r="F145" s="265" t="s">
        <v>285</v>
      </c>
      <c r="G145" s="263"/>
      <c r="H145" s="263"/>
      <c r="I145" s="263"/>
      <c r="J145" s="263"/>
      <c r="K145" s="266">
        <v>47.5</v>
      </c>
      <c r="L145" s="263"/>
      <c r="M145" s="263"/>
      <c r="N145" s="263"/>
      <c r="O145" s="263"/>
      <c r="P145" s="263"/>
      <c r="Q145" s="263"/>
      <c r="R145" s="267"/>
      <c r="T145" s="268"/>
      <c r="U145" s="263"/>
      <c r="V145" s="263"/>
      <c r="W145" s="263"/>
      <c r="X145" s="263"/>
      <c r="Y145" s="263"/>
      <c r="Z145" s="263"/>
      <c r="AA145" s="269"/>
      <c r="AT145" s="270" t="s">
        <v>280</v>
      </c>
      <c r="AU145" s="270" t="s">
        <v>277</v>
      </c>
      <c r="AV145" s="13" t="s">
        <v>276</v>
      </c>
      <c r="AW145" s="13" t="s">
        <v>35</v>
      </c>
      <c r="AX145" s="13" t="s">
        <v>85</v>
      </c>
      <c r="AY145" s="270" t="s">
        <v>272</v>
      </c>
    </row>
    <row r="146" s="9" customFormat="1" ht="22.32" customHeight="1">
      <c r="B146" s="208"/>
      <c r="C146" s="209"/>
      <c r="D146" s="219" t="s">
        <v>213</v>
      </c>
      <c r="E146" s="219"/>
      <c r="F146" s="219"/>
      <c r="G146" s="219"/>
      <c r="H146" s="219"/>
      <c r="I146" s="219"/>
      <c r="J146" s="219"/>
      <c r="K146" s="219"/>
      <c r="L146" s="219"/>
      <c r="M146" s="219"/>
      <c r="N146" s="221">
        <f>BK146</f>
        <v>0</v>
      </c>
      <c r="O146" s="222"/>
      <c r="P146" s="222"/>
      <c r="Q146" s="222"/>
      <c r="R146" s="212"/>
      <c r="T146" s="213"/>
      <c r="U146" s="209"/>
      <c r="V146" s="209"/>
      <c r="W146" s="214">
        <f>SUM(W147:W160)</f>
        <v>0</v>
      </c>
      <c r="X146" s="209"/>
      <c r="Y146" s="214">
        <f>SUM(Y147:Y160)</f>
        <v>0</v>
      </c>
      <c r="Z146" s="209"/>
      <c r="AA146" s="215">
        <f>SUM(AA147:AA160)</f>
        <v>0</v>
      </c>
      <c r="AR146" s="216" t="s">
        <v>85</v>
      </c>
      <c r="AT146" s="217" t="s">
        <v>76</v>
      </c>
      <c r="AU146" s="217" t="s">
        <v>126</v>
      </c>
      <c r="AY146" s="216" t="s">
        <v>272</v>
      </c>
      <c r="BK146" s="218">
        <f>SUM(BK147:BK160)</f>
        <v>0</v>
      </c>
    </row>
    <row r="147" s="1" customFormat="1" ht="76.5" customHeight="1">
      <c r="B147" s="48"/>
      <c r="C147" s="223" t="s">
        <v>277</v>
      </c>
      <c r="D147" s="223" t="s">
        <v>273</v>
      </c>
      <c r="E147" s="224" t="s">
        <v>303</v>
      </c>
      <c r="F147" s="225" t="s">
        <v>304</v>
      </c>
      <c r="G147" s="225"/>
      <c r="H147" s="225"/>
      <c r="I147" s="225"/>
      <c r="J147" s="226" t="s">
        <v>124</v>
      </c>
      <c r="K147" s="227">
        <v>47.5</v>
      </c>
      <c r="L147" s="228">
        <v>0</v>
      </c>
      <c r="M147" s="229"/>
      <c r="N147" s="230">
        <f>ROUND(L147*K147,2)</f>
        <v>0</v>
      </c>
      <c r="O147" s="230"/>
      <c r="P147" s="230"/>
      <c r="Q147" s="230"/>
      <c r="R147" s="50"/>
      <c r="T147" s="231" t="s">
        <v>22</v>
      </c>
      <c r="U147" s="58" t="s">
        <v>42</v>
      </c>
      <c r="V147" s="49"/>
      <c r="W147" s="232">
        <f>V147*K147</f>
        <v>0</v>
      </c>
      <c r="X147" s="232">
        <v>0</v>
      </c>
      <c r="Y147" s="232">
        <f>X147*K147</f>
        <v>0</v>
      </c>
      <c r="Z147" s="232">
        <v>0</v>
      </c>
      <c r="AA147" s="233">
        <f>Z147*K147</f>
        <v>0</v>
      </c>
      <c r="AR147" s="24" t="s">
        <v>276</v>
      </c>
      <c r="AT147" s="24" t="s">
        <v>273</v>
      </c>
      <c r="AU147" s="24" t="s">
        <v>277</v>
      </c>
      <c r="AY147" s="24" t="s">
        <v>272</v>
      </c>
      <c r="BE147" s="144">
        <f>IF(U147="základní",N147,0)</f>
        <v>0</v>
      </c>
      <c r="BF147" s="144">
        <f>IF(U147="snížená",N147,0)</f>
        <v>0</v>
      </c>
      <c r="BG147" s="144">
        <f>IF(U147="zákl. přenesená",N147,0)</f>
        <v>0</v>
      </c>
      <c r="BH147" s="144">
        <f>IF(U147="sníž. přenesená",N147,0)</f>
        <v>0</v>
      </c>
      <c r="BI147" s="144">
        <f>IF(U147="nulová",N147,0)</f>
        <v>0</v>
      </c>
      <c r="BJ147" s="24" t="s">
        <v>85</v>
      </c>
      <c r="BK147" s="144">
        <f>ROUND(L147*K147,2)</f>
        <v>0</v>
      </c>
      <c r="BL147" s="24" t="s">
        <v>276</v>
      </c>
      <c r="BM147" s="24" t="s">
        <v>1192</v>
      </c>
    </row>
    <row r="148" s="10" customFormat="1" ht="16.5" customHeight="1">
      <c r="B148" s="234"/>
      <c r="C148" s="235"/>
      <c r="D148" s="235"/>
      <c r="E148" s="236" t="s">
        <v>22</v>
      </c>
      <c r="F148" s="237" t="s">
        <v>306</v>
      </c>
      <c r="G148" s="238"/>
      <c r="H148" s="238"/>
      <c r="I148" s="238"/>
      <c r="J148" s="235"/>
      <c r="K148" s="236" t="s">
        <v>22</v>
      </c>
      <c r="L148" s="235"/>
      <c r="M148" s="235"/>
      <c r="N148" s="235"/>
      <c r="O148" s="235"/>
      <c r="P148" s="235"/>
      <c r="Q148" s="235"/>
      <c r="R148" s="239"/>
      <c r="T148" s="240"/>
      <c r="U148" s="235"/>
      <c r="V148" s="235"/>
      <c r="W148" s="235"/>
      <c r="X148" s="235"/>
      <c r="Y148" s="235"/>
      <c r="Z148" s="235"/>
      <c r="AA148" s="241"/>
      <c r="AT148" s="242" t="s">
        <v>280</v>
      </c>
      <c r="AU148" s="242" t="s">
        <v>277</v>
      </c>
      <c r="AV148" s="10" t="s">
        <v>85</v>
      </c>
      <c r="AW148" s="10" t="s">
        <v>35</v>
      </c>
      <c r="AX148" s="10" t="s">
        <v>77</v>
      </c>
      <c r="AY148" s="242" t="s">
        <v>272</v>
      </c>
    </row>
    <row r="149" s="11" customFormat="1" ht="16.5" customHeight="1">
      <c r="B149" s="243"/>
      <c r="C149" s="244"/>
      <c r="D149" s="244"/>
      <c r="E149" s="245" t="s">
        <v>22</v>
      </c>
      <c r="F149" s="246" t="s">
        <v>22</v>
      </c>
      <c r="G149" s="244"/>
      <c r="H149" s="244"/>
      <c r="I149" s="244"/>
      <c r="J149" s="244"/>
      <c r="K149" s="247">
        <v>0</v>
      </c>
      <c r="L149" s="244"/>
      <c r="M149" s="244"/>
      <c r="N149" s="244"/>
      <c r="O149" s="244"/>
      <c r="P149" s="244"/>
      <c r="Q149" s="244"/>
      <c r="R149" s="248"/>
      <c r="T149" s="249"/>
      <c r="U149" s="244"/>
      <c r="V149" s="244"/>
      <c r="W149" s="244"/>
      <c r="X149" s="244"/>
      <c r="Y149" s="244"/>
      <c r="Z149" s="244"/>
      <c r="AA149" s="250"/>
      <c r="AT149" s="251" t="s">
        <v>280</v>
      </c>
      <c r="AU149" s="251" t="s">
        <v>277</v>
      </c>
      <c r="AV149" s="11" t="s">
        <v>126</v>
      </c>
      <c r="AW149" s="11" t="s">
        <v>6</v>
      </c>
      <c r="AX149" s="11" t="s">
        <v>77</v>
      </c>
      <c r="AY149" s="251" t="s">
        <v>272</v>
      </c>
    </row>
    <row r="150" s="10" customFormat="1" ht="16.5" customHeight="1">
      <c r="B150" s="234"/>
      <c r="C150" s="235"/>
      <c r="D150" s="235"/>
      <c r="E150" s="236" t="s">
        <v>22</v>
      </c>
      <c r="F150" s="252" t="s">
        <v>289</v>
      </c>
      <c r="G150" s="235"/>
      <c r="H150" s="235"/>
      <c r="I150" s="235"/>
      <c r="J150" s="235"/>
      <c r="K150" s="236" t="s">
        <v>22</v>
      </c>
      <c r="L150" s="235"/>
      <c r="M150" s="235"/>
      <c r="N150" s="235"/>
      <c r="O150" s="235"/>
      <c r="P150" s="235"/>
      <c r="Q150" s="235"/>
      <c r="R150" s="239"/>
      <c r="T150" s="240"/>
      <c r="U150" s="235"/>
      <c r="V150" s="235"/>
      <c r="W150" s="235"/>
      <c r="X150" s="235"/>
      <c r="Y150" s="235"/>
      <c r="Z150" s="235"/>
      <c r="AA150" s="241"/>
      <c r="AT150" s="242" t="s">
        <v>280</v>
      </c>
      <c r="AU150" s="242" t="s">
        <v>277</v>
      </c>
      <c r="AV150" s="10" t="s">
        <v>85</v>
      </c>
      <c r="AW150" s="10" t="s">
        <v>35</v>
      </c>
      <c r="AX150" s="10" t="s">
        <v>77</v>
      </c>
      <c r="AY150" s="242" t="s">
        <v>272</v>
      </c>
    </row>
    <row r="151" s="11" customFormat="1" ht="16.5" customHeight="1">
      <c r="B151" s="243"/>
      <c r="C151" s="244"/>
      <c r="D151" s="244"/>
      <c r="E151" s="245" t="s">
        <v>22</v>
      </c>
      <c r="F151" s="246" t="s">
        <v>122</v>
      </c>
      <c r="G151" s="244"/>
      <c r="H151" s="244"/>
      <c r="I151" s="244"/>
      <c r="J151" s="244"/>
      <c r="K151" s="247">
        <v>47.5</v>
      </c>
      <c r="L151" s="244"/>
      <c r="M151" s="244"/>
      <c r="N151" s="244"/>
      <c r="O151" s="244"/>
      <c r="P151" s="244"/>
      <c r="Q151" s="244"/>
      <c r="R151" s="248"/>
      <c r="T151" s="249"/>
      <c r="U151" s="244"/>
      <c r="V151" s="244"/>
      <c r="W151" s="244"/>
      <c r="X151" s="244"/>
      <c r="Y151" s="244"/>
      <c r="Z151" s="244"/>
      <c r="AA151" s="250"/>
      <c r="AT151" s="251" t="s">
        <v>280</v>
      </c>
      <c r="AU151" s="251" t="s">
        <v>277</v>
      </c>
      <c r="AV151" s="11" t="s">
        <v>126</v>
      </c>
      <c r="AW151" s="11" t="s">
        <v>35</v>
      </c>
      <c r="AX151" s="11" t="s">
        <v>77</v>
      </c>
      <c r="AY151" s="251" t="s">
        <v>272</v>
      </c>
    </row>
    <row r="152" s="12" customFormat="1" ht="16.5" customHeight="1">
      <c r="B152" s="253"/>
      <c r="C152" s="254"/>
      <c r="D152" s="254"/>
      <c r="E152" s="255" t="s">
        <v>22</v>
      </c>
      <c r="F152" s="256" t="s">
        <v>284</v>
      </c>
      <c r="G152" s="254"/>
      <c r="H152" s="254"/>
      <c r="I152" s="254"/>
      <c r="J152" s="254"/>
      <c r="K152" s="257">
        <v>47.5</v>
      </c>
      <c r="L152" s="254"/>
      <c r="M152" s="254"/>
      <c r="N152" s="254"/>
      <c r="O152" s="254"/>
      <c r="P152" s="254"/>
      <c r="Q152" s="254"/>
      <c r="R152" s="258"/>
      <c r="T152" s="259"/>
      <c r="U152" s="254"/>
      <c r="V152" s="254"/>
      <c r="W152" s="254"/>
      <c r="X152" s="254"/>
      <c r="Y152" s="254"/>
      <c r="Z152" s="254"/>
      <c r="AA152" s="260"/>
      <c r="AT152" s="261" t="s">
        <v>280</v>
      </c>
      <c r="AU152" s="261" t="s">
        <v>277</v>
      </c>
      <c r="AV152" s="12" t="s">
        <v>277</v>
      </c>
      <c r="AW152" s="12" t="s">
        <v>35</v>
      </c>
      <c r="AX152" s="12" t="s">
        <v>77</v>
      </c>
      <c r="AY152" s="261" t="s">
        <v>272</v>
      </c>
    </row>
    <row r="153" s="13" customFormat="1" ht="16.5" customHeight="1">
      <c r="B153" s="262"/>
      <c r="C153" s="263"/>
      <c r="D153" s="263"/>
      <c r="E153" s="264" t="s">
        <v>133</v>
      </c>
      <c r="F153" s="265" t="s">
        <v>285</v>
      </c>
      <c r="G153" s="263"/>
      <c r="H153" s="263"/>
      <c r="I153" s="263"/>
      <c r="J153" s="263"/>
      <c r="K153" s="266">
        <v>47.5</v>
      </c>
      <c r="L153" s="263"/>
      <c r="M153" s="263"/>
      <c r="N153" s="263"/>
      <c r="O153" s="263"/>
      <c r="P153" s="263"/>
      <c r="Q153" s="263"/>
      <c r="R153" s="267"/>
      <c r="T153" s="268"/>
      <c r="U153" s="263"/>
      <c r="V153" s="263"/>
      <c r="W153" s="263"/>
      <c r="X153" s="263"/>
      <c r="Y153" s="263"/>
      <c r="Z153" s="263"/>
      <c r="AA153" s="269"/>
      <c r="AT153" s="270" t="s">
        <v>280</v>
      </c>
      <c r="AU153" s="270" t="s">
        <v>277</v>
      </c>
      <c r="AV153" s="13" t="s">
        <v>276</v>
      </c>
      <c r="AW153" s="13" t="s">
        <v>35</v>
      </c>
      <c r="AX153" s="13" t="s">
        <v>85</v>
      </c>
      <c r="AY153" s="270" t="s">
        <v>272</v>
      </c>
    </row>
    <row r="154" s="1" customFormat="1" ht="38.25" customHeight="1">
      <c r="B154" s="48"/>
      <c r="C154" s="223" t="s">
        <v>276</v>
      </c>
      <c r="D154" s="223" t="s">
        <v>273</v>
      </c>
      <c r="E154" s="224" t="s">
        <v>310</v>
      </c>
      <c r="F154" s="225" t="s">
        <v>311</v>
      </c>
      <c r="G154" s="225"/>
      <c r="H154" s="225"/>
      <c r="I154" s="225"/>
      <c r="J154" s="226" t="s">
        <v>124</v>
      </c>
      <c r="K154" s="227">
        <v>47.5</v>
      </c>
      <c r="L154" s="228">
        <v>0</v>
      </c>
      <c r="M154" s="229"/>
      <c r="N154" s="230">
        <f>ROUND(L154*K154,2)</f>
        <v>0</v>
      </c>
      <c r="O154" s="230"/>
      <c r="P154" s="230"/>
      <c r="Q154" s="230"/>
      <c r="R154" s="50"/>
      <c r="T154" s="231" t="s">
        <v>22</v>
      </c>
      <c r="U154" s="58" t="s">
        <v>42</v>
      </c>
      <c r="V154" s="49"/>
      <c r="W154" s="232">
        <f>V154*K154</f>
        <v>0</v>
      </c>
      <c r="X154" s="232">
        <v>0</v>
      </c>
      <c r="Y154" s="232">
        <f>X154*K154</f>
        <v>0</v>
      </c>
      <c r="Z154" s="232">
        <v>0</v>
      </c>
      <c r="AA154" s="233">
        <f>Z154*K154</f>
        <v>0</v>
      </c>
      <c r="AR154" s="24" t="s">
        <v>276</v>
      </c>
      <c r="AT154" s="24" t="s">
        <v>273</v>
      </c>
      <c r="AU154" s="24" t="s">
        <v>277</v>
      </c>
      <c r="AY154" s="24" t="s">
        <v>272</v>
      </c>
      <c r="BE154" s="144">
        <f>IF(U154="základní",N154,0)</f>
        <v>0</v>
      </c>
      <c r="BF154" s="144">
        <f>IF(U154="snížená",N154,0)</f>
        <v>0</v>
      </c>
      <c r="BG154" s="144">
        <f>IF(U154="zákl. přenesená",N154,0)</f>
        <v>0</v>
      </c>
      <c r="BH154" s="144">
        <f>IF(U154="sníž. přenesená",N154,0)</f>
        <v>0</v>
      </c>
      <c r="BI154" s="144">
        <f>IF(U154="nulová",N154,0)</f>
        <v>0</v>
      </c>
      <c r="BJ154" s="24" t="s">
        <v>85</v>
      </c>
      <c r="BK154" s="144">
        <f>ROUND(L154*K154,2)</f>
        <v>0</v>
      </c>
      <c r="BL154" s="24" t="s">
        <v>276</v>
      </c>
      <c r="BM154" s="24" t="s">
        <v>1193</v>
      </c>
    </row>
    <row r="155" s="10" customFormat="1" ht="16.5" customHeight="1">
      <c r="B155" s="234"/>
      <c r="C155" s="235"/>
      <c r="D155" s="235"/>
      <c r="E155" s="236" t="s">
        <v>22</v>
      </c>
      <c r="F155" s="237" t="s">
        <v>313</v>
      </c>
      <c r="G155" s="238"/>
      <c r="H155" s="238"/>
      <c r="I155" s="238"/>
      <c r="J155" s="235"/>
      <c r="K155" s="236" t="s">
        <v>22</v>
      </c>
      <c r="L155" s="235"/>
      <c r="M155" s="235"/>
      <c r="N155" s="235"/>
      <c r="O155" s="235"/>
      <c r="P155" s="235"/>
      <c r="Q155" s="235"/>
      <c r="R155" s="239"/>
      <c r="T155" s="240"/>
      <c r="U155" s="235"/>
      <c r="V155" s="235"/>
      <c r="W155" s="235"/>
      <c r="X155" s="235"/>
      <c r="Y155" s="235"/>
      <c r="Z155" s="235"/>
      <c r="AA155" s="241"/>
      <c r="AT155" s="242" t="s">
        <v>280</v>
      </c>
      <c r="AU155" s="242" t="s">
        <v>277</v>
      </c>
      <c r="AV155" s="10" t="s">
        <v>85</v>
      </c>
      <c r="AW155" s="10" t="s">
        <v>35</v>
      </c>
      <c r="AX155" s="10" t="s">
        <v>77</v>
      </c>
      <c r="AY155" s="242" t="s">
        <v>272</v>
      </c>
    </row>
    <row r="156" s="11" customFormat="1" ht="16.5" customHeight="1">
      <c r="B156" s="243"/>
      <c r="C156" s="244"/>
      <c r="D156" s="244"/>
      <c r="E156" s="245" t="s">
        <v>22</v>
      </c>
      <c r="F156" s="246" t="s">
        <v>22</v>
      </c>
      <c r="G156" s="244"/>
      <c r="H156" s="244"/>
      <c r="I156" s="244"/>
      <c r="J156" s="244"/>
      <c r="K156" s="247">
        <v>0</v>
      </c>
      <c r="L156" s="244"/>
      <c r="M156" s="244"/>
      <c r="N156" s="244"/>
      <c r="O156" s="244"/>
      <c r="P156" s="244"/>
      <c r="Q156" s="244"/>
      <c r="R156" s="248"/>
      <c r="T156" s="249"/>
      <c r="U156" s="244"/>
      <c r="V156" s="244"/>
      <c r="W156" s="244"/>
      <c r="X156" s="244"/>
      <c r="Y156" s="244"/>
      <c r="Z156" s="244"/>
      <c r="AA156" s="250"/>
      <c r="AT156" s="251" t="s">
        <v>280</v>
      </c>
      <c r="AU156" s="251" t="s">
        <v>277</v>
      </c>
      <c r="AV156" s="11" t="s">
        <v>126</v>
      </c>
      <c r="AW156" s="11" t="s">
        <v>6</v>
      </c>
      <c r="AX156" s="11" t="s">
        <v>77</v>
      </c>
      <c r="AY156" s="251" t="s">
        <v>272</v>
      </c>
    </row>
    <row r="157" s="10" customFormat="1" ht="16.5" customHeight="1">
      <c r="B157" s="234"/>
      <c r="C157" s="235"/>
      <c r="D157" s="235"/>
      <c r="E157" s="236" t="s">
        <v>22</v>
      </c>
      <c r="F157" s="252" t="s">
        <v>306</v>
      </c>
      <c r="G157" s="235"/>
      <c r="H157" s="235"/>
      <c r="I157" s="235"/>
      <c r="J157" s="235"/>
      <c r="K157" s="236" t="s">
        <v>22</v>
      </c>
      <c r="L157" s="235"/>
      <c r="M157" s="235"/>
      <c r="N157" s="235"/>
      <c r="O157" s="235"/>
      <c r="P157" s="235"/>
      <c r="Q157" s="235"/>
      <c r="R157" s="239"/>
      <c r="T157" s="240"/>
      <c r="U157" s="235"/>
      <c r="V157" s="235"/>
      <c r="W157" s="235"/>
      <c r="X157" s="235"/>
      <c r="Y157" s="235"/>
      <c r="Z157" s="235"/>
      <c r="AA157" s="241"/>
      <c r="AT157" s="242" t="s">
        <v>280</v>
      </c>
      <c r="AU157" s="242" t="s">
        <v>277</v>
      </c>
      <c r="AV157" s="10" t="s">
        <v>85</v>
      </c>
      <c r="AW157" s="10" t="s">
        <v>35</v>
      </c>
      <c r="AX157" s="10" t="s">
        <v>77</v>
      </c>
      <c r="AY157" s="242" t="s">
        <v>272</v>
      </c>
    </row>
    <row r="158" s="11" customFormat="1" ht="16.5" customHeight="1">
      <c r="B158" s="243"/>
      <c r="C158" s="244"/>
      <c r="D158" s="244"/>
      <c r="E158" s="245" t="s">
        <v>22</v>
      </c>
      <c r="F158" s="246" t="s">
        <v>133</v>
      </c>
      <c r="G158" s="244"/>
      <c r="H158" s="244"/>
      <c r="I158" s="244"/>
      <c r="J158" s="244"/>
      <c r="K158" s="247">
        <v>47.5</v>
      </c>
      <c r="L158" s="244"/>
      <c r="M158" s="244"/>
      <c r="N158" s="244"/>
      <c r="O158" s="244"/>
      <c r="P158" s="244"/>
      <c r="Q158" s="244"/>
      <c r="R158" s="248"/>
      <c r="T158" s="249"/>
      <c r="U158" s="244"/>
      <c r="V158" s="244"/>
      <c r="W158" s="244"/>
      <c r="X158" s="244"/>
      <c r="Y158" s="244"/>
      <c r="Z158" s="244"/>
      <c r="AA158" s="250"/>
      <c r="AT158" s="251" t="s">
        <v>280</v>
      </c>
      <c r="AU158" s="251" t="s">
        <v>277</v>
      </c>
      <c r="AV158" s="11" t="s">
        <v>126</v>
      </c>
      <c r="AW158" s="11" t="s">
        <v>35</v>
      </c>
      <c r="AX158" s="11" t="s">
        <v>77</v>
      </c>
      <c r="AY158" s="251" t="s">
        <v>272</v>
      </c>
    </row>
    <row r="159" s="12" customFormat="1" ht="16.5" customHeight="1">
      <c r="B159" s="253"/>
      <c r="C159" s="254"/>
      <c r="D159" s="254"/>
      <c r="E159" s="255" t="s">
        <v>22</v>
      </c>
      <c r="F159" s="256" t="s">
        <v>284</v>
      </c>
      <c r="G159" s="254"/>
      <c r="H159" s="254"/>
      <c r="I159" s="254"/>
      <c r="J159" s="254"/>
      <c r="K159" s="257">
        <v>47.5</v>
      </c>
      <c r="L159" s="254"/>
      <c r="M159" s="254"/>
      <c r="N159" s="254"/>
      <c r="O159" s="254"/>
      <c r="P159" s="254"/>
      <c r="Q159" s="254"/>
      <c r="R159" s="258"/>
      <c r="T159" s="259"/>
      <c r="U159" s="254"/>
      <c r="V159" s="254"/>
      <c r="W159" s="254"/>
      <c r="X159" s="254"/>
      <c r="Y159" s="254"/>
      <c r="Z159" s="254"/>
      <c r="AA159" s="260"/>
      <c r="AT159" s="261" t="s">
        <v>280</v>
      </c>
      <c r="AU159" s="261" t="s">
        <v>277</v>
      </c>
      <c r="AV159" s="12" t="s">
        <v>277</v>
      </c>
      <c r="AW159" s="12" t="s">
        <v>35</v>
      </c>
      <c r="AX159" s="12" t="s">
        <v>77</v>
      </c>
      <c r="AY159" s="261" t="s">
        <v>272</v>
      </c>
    </row>
    <row r="160" s="13" customFormat="1" ht="16.5" customHeight="1">
      <c r="B160" s="262"/>
      <c r="C160" s="263"/>
      <c r="D160" s="263"/>
      <c r="E160" s="264" t="s">
        <v>22</v>
      </c>
      <c r="F160" s="265" t="s">
        <v>285</v>
      </c>
      <c r="G160" s="263"/>
      <c r="H160" s="263"/>
      <c r="I160" s="263"/>
      <c r="J160" s="263"/>
      <c r="K160" s="266">
        <v>47.5</v>
      </c>
      <c r="L160" s="263"/>
      <c r="M160" s="263"/>
      <c r="N160" s="263"/>
      <c r="O160" s="263"/>
      <c r="P160" s="263"/>
      <c r="Q160" s="263"/>
      <c r="R160" s="267"/>
      <c r="T160" s="268"/>
      <c r="U160" s="263"/>
      <c r="V160" s="263"/>
      <c r="W160" s="263"/>
      <c r="X160" s="263"/>
      <c r="Y160" s="263"/>
      <c r="Z160" s="263"/>
      <c r="AA160" s="269"/>
      <c r="AT160" s="270" t="s">
        <v>280</v>
      </c>
      <c r="AU160" s="270" t="s">
        <v>277</v>
      </c>
      <c r="AV160" s="13" t="s">
        <v>276</v>
      </c>
      <c r="AW160" s="13" t="s">
        <v>35</v>
      </c>
      <c r="AX160" s="13" t="s">
        <v>85</v>
      </c>
      <c r="AY160" s="270" t="s">
        <v>272</v>
      </c>
    </row>
    <row r="161" s="9" customFormat="1" ht="22.32" customHeight="1">
      <c r="B161" s="208"/>
      <c r="C161" s="209"/>
      <c r="D161" s="219" t="s">
        <v>214</v>
      </c>
      <c r="E161" s="219"/>
      <c r="F161" s="219"/>
      <c r="G161" s="219"/>
      <c r="H161" s="219"/>
      <c r="I161" s="219"/>
      <c r="J161" s="219"/>
      <c r="K161" s="219"/>
      <c r="L161" s="219"/>
      <c r="M161" s="219"/>
      <c r="N161" s="221">
        <f>BK161</f>
        <v>0</v>
      </c>
      <c r="O161" s="222"/>
      <c r="P161" s="222"/>
      <c r="Q161" s="222"/>
      <c r="R161" s="212"/>
      <c r="T161" s="213"/>
      <c r="U161" s="209"/>
      <c r="V161" s="209"/>
      <c r="W161" s="214">
        <f>SUM(W162:W169)</f>
        <v>0</v>
      </c>
      <c r="X161" s="209"/>
      <c r="Y161" s="214">
        <f>SUM(Y162:Y169)</f>
        <v>0</v>
      </c>
      <c r="Z161" s="209"/>
      <c r="AA161" s="215">
        <f>SUM(AA162:AA169)</f>
        <v>0</v>
      </c>
      <c r="AR161" s="216" t="s">
        <v>85</v>
      </c>
      <c r="AT161" s="217" t="s">
        <v>76</v>
      </c>
      <c r="AU161" s="217" t="s">
        <v>126</v>
      </c>
      <c r="AY161" s="216" t="s">
        <v>272</v>
      </c>
      <c r="BK161" s="218">
        <f>SUM(BK162:BK169)</f>
        <v>0</v>
      </c>
    </row>
    <row r="162" s="1" customFormat="1" ht="25.5" customHeight="1">
      <c r="B162" s="48"/>
      <c r="C162" s="223" t="s">
        <v>302</v>
      </c>
      <c r="D162" s="223" t="s">
        <v>273</v>
      </c>
      <c r="E162" s="224" t="s">
        <v>319</v>
      </c>
      <c r="F162" s="225" t="s">
        <v>320</v>
      </c>
      <c r="G162" s="225"/>
      <c r="H162" s="225"/>
      <c r="I162" s="225"/>
      <c r="J162" s="226" t="s">
        <v>321</v>
      </c>
      <c r="K162" s="227">
        <v>95</v>
      </c>
      <c r="L162" s="228">
        <v>0</v>
      </c>
      <c r="M162" s="229"/>
      <c r="N162" s="230">
        <f>ROUND(L162*K162,2)</f>
        <v>0</v>
      </c>
      <c r="O162" s="230"/>
      <c r="P162" s="230"/>
      <c r="Q162" s="230"/>
      <c r="R162" s="50"/>
      <c r="T162" s="231" t="s">
        <v>22</v>
      </c>
      <c r="U162" s="58" t="s">
        <v>42</v>
      </c>
      <c r="V162" s="49"/>
      <c r="W162" s="232">
        <f>V162*K162</f>
        <v>0</v>
      </c>
      <c r="X162" s="232">
        <v>0</v>
      </c>
      <c r="Y162" s="232">
        <f>X162*K162</f>
        <v>0</v>
      </c>
      <c r="Z162" s="232">
        <v>0</v>
      </c>
      <c r="AA162" s="233">
        <f>Z162*K162</f>
        <v>0</v>
      </c>
      <c r="AR162" s="24" t="s">
        <v>276</v>
      </c>
      <c r="AT162" s="24" t="s">
        <v>273</v>
      </c>
      <c r="AU162" s="24" t="s">
        <v>277</v>
      </c>
      <c r="AY162" s="24" t="s">
        <v>272</v>
      </c>
      <c r="BE162" s="144">
        <f>IF(U162="základní",N162,0)</f>
        <v>0</v>
      </c>
      <c r="BF162" s="144">
        <f>IF(U162="snížená",N162,0)</f>
        <v>0</v>
      </c>
      <c r="BG162" s="144">
        <f>IF(U162="zákl. přenesená",N162,0)</f>
        <v>0</v>
      </c>
      <c r="BH162" s="144">
        <f>IF(U162="sníž. přenesená",N162,0)</f>
        <v>0</v>
      </c>
      <c r="BI162" s="144">
        <f>IF(U162="nulová",N162,0)</f>
        <v>0</v>
      </c>
      <c r="BJ162" s="24" t="s">
        <v>85</v>
      </c>
      <c r="BK162" s="144">
        <f>ROUND(L162*K162,2)</f>
        <v>0</v>
      </c>
      <c r="BL162" s="24" t="s">
        <v>276</v>
      </c>
      <c r="BM162" s="24" t="s">
        <v>1194</v>
      </c>
    </row>
    <row r="163" s="10" customFormat="1" ht="16.5" customHeight="1">
      <c r="B163" s="234"/>
      <c r="C163" s="235"/>
      <c r="D163" s="235"/>
      <c r="E163" s="236" t="s">
        <v>22</v>
      </c>
      <c r="F163" s="237" t="s">
        <v>323</v>
      </c>
      <c r="G163" s="238"/>
      <c r="H163" s="238"/>
      <c r="I163" s="238"/>
      <c r="J163" s="235"/>
      <c r="K163" s="236" t="s">
        <v>22</v>
      </c>
      <c r="L163" s="235"/>
      <c r="M163" s="235"/>
      <c r="N163" s="235"/>
      <c r="O163" s="235"/>
      <c r="P163" s="235"/>
      <c r="Q163" s="235"/>
      <c r="R163" s="239"/>
      <c r="T163" s="240"/>
      <c r="U163" s="235"/>
      <c r="V163" s="235"/>
      <c r="W163" s="235"/>
      <c r="X163" s="235"/>
      <c r="Y163" s="235"/>
      <c r="Z163" s="235"/>
      <c r="AA163" s="241"/>
      <c r="AT163" s="242" t="s">
        <v>280</v>
      </c>
      <c r="AU163" s="242" t="s">
        <v>277</v>
      </c>
      <c r="AV163" s="10" t="s">
        <v>85</v>
      </c>
      <c r="AW163" s="10" t="s">
        <v>35</v>
      </c>
      <c r="AX163" s="10" t="s">
        <v>77</v>
      </c>
      <c r="AY163" s="242" t="s">
        <v>272</v>
      </c>
    </row>
    <row r="164" s="10" customFormat="1" ht="16.5" customHeight="1">
      <c r="B164" s="234"/>
      <c r="C164" s="235"/>
      <c r="D164" s="235"/>
      <c r="E164" s="236" t="s">
        <v>22</v>
      </c>
      <c r="F164" s="252" t="s">
        <v>324</v>
      </c>
      <c r="G164" s="235"/>
      <c r="H164" s="235"/>
      <c r="I164" s="235"/>
      <c r="J164" s="235"/>
      <c r="K164" s="236" t="s">
        <v>22</v>
      </c>
      <c r="L164" s="235"/>
      <c r="M164" s="235"/>
      <c r="N164" s="235"/>
      <c r="O164" s="235"/>
      <c r="P164" s="235"/>
      <c r="Q164" s="235"/>
      <c r="R164" s="239"/>
      <c r="T164" s="240"/>
      <c r="U164" s="235"/>
      <c r="V164" s="235"/>
      <c r="W164" s="235"/>
      <c r="X164" s="235"/>
      <c r="Y164" s="235"/>
      <c r="Z164" s="235"/>
      <c r="AA164" s="241"/>
      <c r="AT164" s="242" t="s">
        <v>280</v>
      </c>
      <c r="AU164" s="242" t="s">
        <v>277</v>
      </c>
      <c r="AV164" s="10" t="s">
        <v>85</v>
      </c>
      <c r="AW164" s="10" t="s">
        <v>35</v>
      </c>
      <c r="AX164" s="10" t="s">
        <v>77</v>
      </c>
      <c r="AY164" s="242" t="s">
        <v>272</v>
      </c>
    </row>
    <row r="165" s="11" customFormat="1" ht="16.5" customHeight="1">
      <c r="B165" s="243"/>
      <c r="C165" s="244"/>
      <c r="D165" s="244"/>
      <c r="E165" s="245" t="s">
        <v>22</v>
      </c>
      <c r="F165" s="246" t="s">
        <v>22</v>
      </c>
      <c r="G165" s="244"/>
      <c r="H165" s="244"/>
      <c r="I165" s="244"/>
      <c r="J165" s="244"/>
      <c r="K165" s="247">
        <v>0</v>
      </c>
      <c r="L165" s="244"/>
      <c r="M165" s="244"/>
      <c r="N165" s="244"/>
      <c r="O165" s="244"/>
      <c r="P165" s="244"/>
      <c r="Q165" s="244"/>
      <c r="R165" s="248"/>
      <c r="T165" s="249"/>
      <c r="U165" s="244"/>
      <c r="V165" s="244"/>
      <c r="W165" s="244"/>
      <c r="X165" s="244"/>
      <c r="Y165" s="244"/>
      <c r="Z165" s="244"/>
      <c r="AA165" s="250"/>
      <c r="AT165" s="251" t="s">
        <v>280</v>
      </c>
      <c r="AU165" s="251" t="s">
        <v>277</v>
      </c>
      <c r="AV165" s="11" t="s">
        <v>126</v>
      </c>
      <c r="AW165" s="11" t="s">
        <v>6</v>
      </c>
      <c r="AX165" s="11" t="s">
        <v>77</v>
      </c>
      <c r="AY165" s="251" t="s">
        <v>272</v>
      </c>
    </row>
    <row r="166" s="10" customFormat="1" ht="16.5" customHeight="1">
      <c r="B166" s="234"/>
      <c r="C166" s="235"/>
      <c r="D166" s="235"/>
      <c r="E166" s="236" t="s">
        <v>22</v>
      </c>
      <c r="F166" s="252" t="s">
        <v>306</v>
      </c>
      <c r="G166" s="235"/>
      <c r="H166" s="235"/>
      <c r="I166" s="235"/>
      <c r="J166" s="235"/>
      <c r="K166" s="236" t="s">
        <v>22</v>
      </c>
      <c r="L166" s="235"/>
      <c r="M166" s="235"/>
      <c r="N166" s="235"/>
      <c r="O166" s="235"/>
      <c r="P166" s="235"/>
      <c r="Q166" s="235"/>
      <c r="R166" s="239"/>
      <c r="T166" s="240"/>
      <c r="U166" s="235"/>
      <c r="V166" s="235"/>
      <c r="W166" s="235"/>
      <c r="X166" s="235"/>
      <c r="Y166" s="235"/>
      <c r="Z166" s="235"/>
      <c r="AA166" s="241"/>
      <c r="AT166" s="242" t="s">
        <v>280</v>
      </c>
      <c r="AU166" s="242" t="s">
        <v>277</v>
      </c>
      <c r="AV166" s="10" t="s">
        <v>85</v>
      </c>
      <c r="AW166" s="10" t="s">
        <v>35</v>
      </c>
      <c r="AX166" s="10" t="s">
        <v>77</v>
      </c>
      <c r="AY166" s="242" t="s">
        <v>272</v>
      </c>
    </row>
    <row r="167" s="11" customFormat="1" ht="16.5" customHeight="1">
      <c r="B167" s="243"/>
      <c r="C167" s="244"/>
      <c r="D167" s="244"/>
      <c r="E167" s="245" t="s">
        <v>22</v>
      </c>
      <c r="F167" s="246" t="s">
        <v>325</v>
      </c>
      <c r="G167" s="244"/>
      <c r="H167" s="244"/>
      <c r="I167" s="244"/>
      <c r="J167" s="244"/>
      <c r="K167" s="247">
        <v>95</v>
      </c>
      <c r="L167" s="244"/>
      <c r="M167" s="244"/>
      <c r="N167" s="244"/>
      <c r="O167" s="244"/>
      <c r="P167" s="244"/>
      <c r="Q167" s="244"/>
      <c r="R167" s="248"/>
      <c r="T167" s="249"/>
      <c r="U167" s="244"/>
      <c r="V167" s="244"/>
      <c r="W167" s="244"/>
      <c r="X167" s="244"/>
      <c r="Y167" s="244"/>
      <c r="Z167" s="244"/>
      <c r="AA167" s="250"/>
      <c r="AT167" s="251" t="s">
        <v>280</v>
      </c>
      <c r="AU167" s="251" t="s">
        <v>277</v>
      </c>
      <c r="AV167" s="11" t="s">
        <v>126</v>
      </c>
      <c r="AW167" s="11" t="s">
        <v>35</v>
      </c>
      <c r="AX167" s="11" t="s">
        <v>77</v>
      </c>
      <c r="AY167" s="251" t="s">
        <v>272</v>
      </c>
    </row>
    <row r="168" s="12" customFormat="1" ht="16.5" customHeight="1">
      <c r="B168" s="253"/>
      <c r="C168" s="254"/>
      <c r="D168" s="254"/>
      <c r="E168" s="255" t="s">
        <v>22</v>
      </c>
      <c r="F168" s="256" t="s">
        <v>284</v>
      </c>
      <c r="G168" s="254"/>
      <c r="H168" s="254"/>
      <c r="I168" s="254"/>
      <c r="J168" s="254"/>
      <c r="K168" s="257">
        <v>95</v>
      </c>
      <c r="L168" s="254"/>
      <c r="M168" s="254"/>
      <c r="N168" s="254"/>
      <c r="O168" s="254"/>
      <c r="P168" s="254"/>
      <c r="Q168" s="254"/>
      <c r="R168" s="258"/>
      <c r="T168" s="259"/>
      <c r="U168" s="254"/>
      <c r="V168" s="254"/>
      <c r="W168" s="254"/>
      <c r="X168" s="254"/>
      <c r="Y168" s="254"/>
      <c r="Z168" s="254"/>
      <c r="AA168" s="260"/>
      <c r="AT168" s="261" t="s">
        <v>280</v>
      </c>
      <c r="AU168" s="261" t="s">
        <v>277</v>
      </c>
      <c r="AV168" s="12" t="s">
        <v>277</v>
      </c>
      <c r="AW168" s="12" t="s">
        <v>35</v>
      </c>
      <c r="AX168" s="12" t="s">
        <v>77</v>
      </c>
      <c r="AY168" s="261" t="s">
        <v>272</v>
      </c>
    </row>
    <row r="169" s="13" customFormat="1" ht="16.5" customHeight="1">
      <c r="B169" s="262"/>
      <c r="C169" s="263"/>
      <c r="D169" s="263"/>
      <c r="E169" s="264" t="s">
        <v>22</v>
      </c>
      <c r="F169" s="265" t="s">
        <v>285</v>
      </c>
      <c r="G169" s="263"/>
      <c r="H169" s="263"/>
      <c r="I169" s="263"/>
      <c r="J169" s="263"/>
      <c r="K169" s="266">
        <v>95</v>
      </c>
      <c r="L169" s="263"/>
      <c r="M169" s="263"/>
      <c r="N169" s="263"/>
      <c r="O169" s="263"/>
      <c r="P169" s="263"/>
      <c r="Q169" s="263"/>
      <c r="R169" s="267"/>
      <c r="T169" s="268"/>
      <c r="U169" s="263"/>
      <c r="V169" s="263"/>
      <c r="W169" s="263"/>
      <c r="X169" s="263"/>
      <c r="Y169" s="263"/>
      <c r="Z169" s="263"/>
      <c r="AA169" s="269"/>
      <c r="AT169" s="270" t="s">
        <v>280</v>
      </c>
      <c r="AU169" s="270" t="s">
        <v>277</v>
      </c>
      <c r="AV169" s="13" t="s">
        <v>276</v>
      </c>
      <c r="AW169" s="13" t="s">
        <v>35</v>
      </c>
      <c r="AX169" s="13" t="s">
        <v>85</v>
      </c>
      <c r="AY169" s="270" t="s">
        <v>272</v>
      </c>
    </row>
    <row r="170" s="9" customFormat="1" ht="29.88" customHeight="1">
      <c r="B170" s="208"/>
      <c r="C170" s="209"/>
      <c r="D170" s="219" t="s">
        <v>224</v>
      </c>
      <c r="E170" s="219"/>
      <c r="F170" s="219"/>
      <c r="G170" s="219"/>
      <c r="H170" s="219"/>
      <c r="I170" s="219"/>
      <c r="J170" s="219"/>
      <c r="K170" s="219"/>
      <c r="L170" s="219"/>
      <c r="M170" s="219"/>
      <c r="N170" s="220">
        <f>BK170</f>
        <v>0</v>
      </c>
      <c r="O170" s="140"/>
      <c r="P170" s="140"/>
      <c r="Q170" s="140"/>
      <c r="R170" s="212"/>
      <c r="T170" s="213"/>
      <c r="U170" s="209"/>
      <c r="V170" s="209"/>
      <c r="W170" s="214">
        <f>W171+W204</f>
        <v>0</v>
      </c>
      <c r="X170" s="209"/>
      <c r="Y170" s="214">
        <f>Y171+Y204</f>
        <v>0</v>
      </c>
      <c r="Z170" s="209"/>
      <c r="AA170" s="215">
        <f>AA171+AA204</f>
        <v>0</v>
      </c>
      <c r="AR170" s="216" t="s">
        <v>85</v>
      </c>
      <c r="AT170" s="217" t="s">
        <v>76</v>
      </c>
      <c r="AU170" s="217" t="s">
        <v>85</v>
      </c>
      <c r="AY170" s="216" t="s">
        <v>272</v>
      </c>
      <c r="BK170" s="218">
        <f>BK171+BK204</f>
        <v>0</v>
      </c>
    </row>
    <row r="171" s="9" customFormat="1" ht="14.88" customHeight="1">
      <c r="B171" s="208"/>
      <c r="C171" s="209"/>
      <c r="D171" s="219" t="s">
        <v>1182</v>
      </c>
      <c r="E171" s="219"/>
      <c r="F171" s="219"/>
      <c r="G171" s="219"/>
      <c r="H171" s="219"/>
      <c r="I171" s="219"/>
      <c r="J171" s="219"/>
      <c r="K171" s="219"/>
      <c r="L171" s="219"/>
      <c r="M171" s="219"/>
      <c r="N171" s="221">
        <f>BK171</f>
        <v>0</v>
      </c>
      <c r="O171" s="222"/>
      <c r="P171" s="222"/>
      <c r="Q171" s="222"/>
      <c r="R171" s="212"/>
      <c r="T171" s="213"/>
      <c r="U171" s="209"/>
      <c r="V171" s="209"/>
      <c r="W171" s="214">
        <f>SUM(W172:W203)</f>
        <v>0</v>
      </c>
      <c r="X171" s="209"/>
      <c r="Y171" s="214">
        <f>SUM(Y172:Y203)</f>
        <v>0</v>
      </c>
      <c r="Z171" s="209"/>
      <c r="AA171" s="215">
        <f>SUM(AA172:AA203)</f>
        <v>0</v>
      </c>
      <c r="AR171" s="216" t="s">
        <v>85</v>
      </c>
      <c r="AT171" s="217" t="s">
        <v>76</v>
      </c>
      <c r="AU171" s="217" t="s">
        <v>126</v>
      </c>
      <c r="AY171" s="216" t="s">
        <v>272</v>
      </c>
      <c r="BK171" s="218">
        <f>SUM(BK172:BK203)</f>
        <v>0</v>
      </c>
    </row>
    <row r="172" s="1" customFormat="1" ht="38.25" customHeight="1">
      <c r="B172" s="48"/>
      <c r="C172" s="223" t="s">
        <v>309</v>
      </c>
      <c r="D172" s="223" t="s">
        <v>273</v>
      </c>
      <c r="E172" s="224" t="s">
        <v>1195</v>
      </c>
      <c r="F172" s="225" t="s">
        <v>1196</v>
      </c>
      <c r="G172" s="225"/>
      <c r="H172" s="225"/>
      <c r="I172" s="225"/>
      <c r="J172" s="226" t="s">
        <v>334</v>
      </c>
      <c r="K172" s="227">
        <v>125</v>
      </c>
      <c r="L172" s="228">
        <v>0</v>
      </c>
      <c r="M172" s="229"/>
      <c r="N172" s="230">
        <f>ROUND(L172*K172,2)</f>
        <v>0</v>
      </c>
      <c r="O172" s="230"/>
      <c r="P172" s="230"/>
      <c r="Q172" s="230"/>
      <c r="R172" s="50"/>
      <c r="T172" s="231" t="s">
        <v>22</v>
      </c>
      <c r="U172" s="58" t="s">
        <v>42</v>
      </c>
      <c r="V172" s="49"/>
      <c r="W172" s="232">
        <f>V172*K172</f>
        <v>0</v>
      </c>
      <c r="X172" s="232">
        <v>0</v>
      </c>
      <c r="Y172" s="232">
        <f>X172*K172</f>
        <v>0</v>
      </c>
      <c r="Z172" s="232">
        <v>0</v>
      </c>
      <c r="AA172" s="233">
        <f>Z172*K172</f>
        <v>0</v>
      </c>
      <c r="AR172" s="24" t="s">
        <v>276</v>
      </c>
      <c r="AT172" s="24" t="s">
        <v>273</v>
      </c>
      <c r="AU172" s="24" t="s">
        <v>277</v>
      </c>
      <c r="AY172" s="24" t="s">
        <v>272</v>
      </c>
      <c r="BE172" s="144">
        <f>IF(U172="základní",N172,0)</f>
        <v>0</v>
      </c>
      <c r="BF172" s="144">
        <f>IF(U172="snížená",N172,0)</f>
        <v>0</v>
      </c>
      <c r="BG172" s="144">
        <f>IF(U172="zákl. přenesená",N172,0)</f>
        <v>0</v>
      </c>
      <c r="BH172" s="144">
        <f>IF(U172="sníž. přenesená",N172,0)</f>
        <v>0</v>
      </c>
      <c r="BI172" s="144">
        <f>IF(U172="nulová",N172,0)</f>
        <v>0</v>
      </c>
      <c r="BJ172" s="24" t="s">
        <v>85</v>
      </c>
      <c r="BK172" s="144">
        <f>ROUND(L172*K172,2)</f>
        <v>0</v>
      </c>
      <c r="BL172" s="24" t="s">
        <v>276</v>
      </c>
      <c r="BM172" s="24" t="s">
        <v>1197</v>
      </c>
    </row>
    <row r="173" s="10" customFormat="1" ht="16.5" customHeight="1">
      <c r="B173" s="234"/>
      <c r="C173" s="235"/>
      <c r="D173" s="235"/>
      <c r="E173" s="236" t="s">
        <v>22</v>
      </c>
      <c r="F173" s="237" t="s">
        <v>1198</v>
      </c>
      <c r="G173" s="238"/>
      <c r="H173" s="238"/>
      <c r="I173" s="238"/>
      <c r="J173" s="235"/>
      <c r="K173" s="236" t="s">
        <v>22</v>
      </c>
      <c r="L173" s="235"/>
      <c r="M173" s="235"/>
      <c r="N173" s="235"/>
      <c r="O173" s="235"/>
      <c r="P173" s="235"/>
      <c r="Q173" s="235"/>
      <c r="R173" s="239"/>
      <c r="T173" s="240"/>
      <c r="U173" s="235"/>
      <c r="V173" s="235"/>
      <c r="W173" s="235"/>
      <c r="X173" s="235"/>
      <c r="Y173" s="235"/>
      <c r="Z173" s="235"/>
      <c r="AA173" s="241"/>
      <c r="AT173" s="242" t="s">
        <v>280</v>
      </c>
      <c r="AU173" s="242" t="s">
        <v>277</v>
      </c>
      <c r="AV173" s="10" t="s">
        <v>85</v>
      </c>
      <c r="AW173" s="10" t="s">
        <v>35</v>
      </c>
      <c r="AX173" s="10" t="s">
        <v>77</v>
      </c>
      <c r="AY173" s="242" t="s">
        <v>272</v>
      </c>
    </row>
    <row r="174" s="11" customFormat="1" ht="16.5" customHeight="1">
      <c r="B174" s="243"/>
      <c r="C174" s="244"/>
      <c r="D174" s="244"/>
      <c r="E174" s="245" t="s">
        <v>22</v>
      </c>
      <c r="F174" s="246" t="s">
        <v>22</v>
      </c>
      <c r="G174" s="244"/>
      <c r="H174" s="244"/>
      <c r="I174" s="244"/>
      <c r="J174" s="244"/>
      <c r="K174" s="247">
        <v>0</v>
      </c>
      <c r="L174" s="244"/>
      <c r="M174" s="244"/>
      <c r="N174" s="244"/>
      <c r="O174" s="244"/>
      <c r="P174" s="244"/>
      <c r="Q174" s="244"/>
      <c r="R174" s="248"/>
      <c r="T174" s="249"/>
      <c r="U174" s="244"/>
      <c r="V174" s="244"/>
      <c r="W174" s="244"/>
      <c r="X174" s="244"/>
      <c r="Y174" s="244"/>
      <c r="Z174" s="244"/>
      <c r="AA174" s="250"/>
      <c r="AT174" s="251" t="s">
        <v>280</v>
      </c>
      <c r="AU174" s="251" t="s">
        <v>277</v>
      </c>
      <c r="AV174" s="11" t="s">
        <v>126</v>
      </c>
      <c r="AW174" s="11" t="s">
        <v>6</v>
      </c>
      <c r="AX174" s="11" t="s">
        <v>77</v>
      </c>
      <c r="AY174" s="251" t="s">
        <v>272</v>
      </c>
    </row>
    <row r="175" s="10" customFormat="1" ht="16.5" customHeight="1">
      <c r="B175" s="234"/>
      <c r="C175" s="235"/>
      <c r="D175" s="235"/>
      <c r="E175" s="236" t="s">
        <v>22</v>
      </c>
      <c r="F175" s="252" t="s">
        <v>1188</v>
      </c>
      <c r="G175" s="235"/>
      <c r="H175" s="235"/>
      <c r="I175" s="235"/>
      <c r="J175" s="235"/>
      <c r="K175" s="236" t="s">
        <v>22</v>
      </c>
      <c r="L175" s="235"/>
      <c r="M175" s="235"/>
      <c r="N175" s="235"/>
      <c r="O175" s="235"/>
      <c r="P175" s="235"/>
      <c r="Q175" s="235"/>
      <c r="R175" s="239"/>
      <c r="T175" s="240"/>
      <c r="U175" s="235"/>
      <c r="V175" s="235"/>
      <c r="W175" s="235"/>
      <c r="X175" s="235"/>
      <c r="Y175" s="235"/>
      <c r="Z175" s="235"/>
      <c r="AA175" s="241"/>
      <c r="AT175" s="242" t="s">
        <v>280</v>
      </c>
      <c r="AU175" s="242" t="s">
        <v>277</v>
      </c>
      <c r="AV175" s="10" t="s">
        <v>85</v>
      </c>
      <c r="AW175" s="10" t="s">
        <v>35</v>
      </c>
      <c r="AX175" s="10" t="s">
        <v>77</v>
      </c>
      <c r="AY175" s="242" t="s">
        <v>272</v>
      </c>
    </row>
    <row r="176" s="10" customFormat="1" ht="16.5" customHeight="1">
      <c r="B176" s="234"/>
      <c r="C176" s="235"/>
      <c r="D176" s="235"/>
      <c r="E176" s="236" t="s">
        <v>22</v>
      </c>
      <c r="F176" s="252" t="s">
        <v>474</v>
      </c>
      <c r="G176" s="235"/>
      <c r="H176" s="235"/>
      <c r="I176" s="235"/>
      <c r="J176" s="235"/>
      <c r="K176" s="236" t="s">
        <v>22</v>
      </c>
      <c r="L176" s="235"/>
      <c r="M176" s="235"/>
      <c r="N176" s="235"/>
      <c r="O176" s="235"/>
      <c r="P176" s="235"/>
      <c r="Q176" s="235"/>
      <c r="R176" s="239"/>
      <c r="T176" s="240"/>
      <c r="U176" s="235"/>
      <c r="V176" s="235"/>
      <c r="W176" s="235"/>
      <c r="X176" s="235"/>
      <c r="Y176" s="235"/>
      <c r="Z176" s="235"/>
      <c r="AA176" s="241"/>
      <c r="AT176" s="242" t="s">
        <v>280</v>
      </c>
      <c r="AU176" s="242" t="s">
        <v>277</v>
      </c>
      <c r="AV176" s="10" t="s">
        <v>85</v>
      </c>
      <c r="AW176" s="10" t="s">
        <v>35</v>
      </c>
      <c r="AX176" s="10" t="s">
        <v>77</v>
      </c>
      <c r="AY176" s="242" t="s">
        <v>272</v>
      </c>
    </row>
    <row r="177" s="11" customFormat="1" ht="16.5" customHeight="1">
      <c r="B177" s="243"/>
      <c r="C177" s="244"/>
      <c r="D177" s="244"/>
      <c r="E177" s="245" t="s">
        <v>22</v>
      </c>
      <c r="F177" s="246" t="s">
        <v>1199</v>
      </c>
      <c r="G177" s="244"/>
      <c r="H177" s="244"/>
      <c r="I177" s="244"/>
      <c r="J177" s="244"/>
      <c r="K177" s="247">
        <v>125</v>
      </c>
      <c r="L177" s="244"/>
      <c r="M177" s="244"/>
      <c r="N177" s="244"/>
      <c r="O177" s="244"/>
      <c r="P177" s="244"/>
      <c r="Q177" s="244"/>
      <c r="R177" s="248"/>
      <c r="T177" s="249"/>
      <c r="U177" s="244"/>
      <c r="V177" s="244"/>
      <c r="W177" s="244"/>
      <c r="X177" s="244"/>
      <c r="Y177" s="244"/>
      <c r="Z177" s="244"/>
      <c r="AA177" s="250"/>
      <c r="AT177" s="251" t="s">
        <v>280</v>
      </c>
      <c r="AU177" s="251" t="s">
        <v>277</v>
      </c>
      <c r="AV177" s="11" t="s">
        <v>126</v>
      </c>
      <c r="AW177" s="11" t="s">
        <v>35</v>
      </c>
      <c r="AX177" s="11" t="s">
        <v>77</v>
      </c>
      <c r="AY177" s="251" t="s">
        <v>272</v>
      </c>
    </row>
    <row r="178" s="12" customFormat="1" ht="16.5" customHeight="1">
      <c r="B178" s="253"/>
      <c r="C178" s="254"/>
      <c r="D178" s="254"/>
      <c r="E178" s="255" t="s">
        <v>22</v>
      </c>
      <c r="F178" s="256" t="s">
        <v>284</v>
      </c>
      <c r="G178" s="254"/>
      <c r="H178" s="254"/>
      <c r="I178" s="254"/>
      <c r="J178" s="254"/>
      <c r="K178" s="257">
        <v>125</v>
      </c>
      <c r="L178" s="254"/>
      <c r="M178" s="254"/>
      <c r="N178" s="254"/>
      <c r="O178" s="254"/>
      <c r="P178" s="254"/>
      <c r="Q178" s="254"/>
      <c r="R178" s="258"/>
      <c r="T178" s="259"/>
      <c r="U178" s="254"/>
      <c r="V178" s="254"/>
      <c r="W178" s="254"/>
      <c r="X178" s="254"/>
      <c r="Y178" s="254"/>
      <c r="Z178" s="254"/>
      <c r="AA178" s="260"/>
      <c r="AT178" s="261" t="s">
        <v>280</v>
      </c>
      <c r="AU178" s="261" t="s">
        <v>277</v>
      </c>
      <c r="AV178" s="12" t="s">
        <v>277</v>
      </c>
      <c r="AW178" s="12" t="s">
        <v>35</v>
      </c>
      <c r="AX178" s="12" t="s">
        <v>77</v>
      </c>
      <c r="AY178" s="261" t="s">
        <v>272</v>
      </c>
    </row>
    <row r="179" s="13" customFormat="1" ht="16.5" customHeight="1">
      <c r="B179" s="262"/>
      <c r="C179" s="263"/>
      <c r="D179" s="263"/>
      <c r="E179" s="264" t="s">
        <v>22</v>
      </c>
      <c r="F179" s="265" t="s">
        <v>285</v>
      </c>
      <c r="G179" s="263"/>
      <c r="H179" s="263"/>
      <c r="I179" s="263"/>
      <c r="J179" s="263"/>
      <c r="K179" s="266">
        <v>125</v>
      </c>
      <c r="L179" s="263"/>
      <c r="M179" s="263"/>
      <c r="N179" s="263"/>
      <c r="O179" s="263"/>
      <c r="P179" s="263"/>
      <c r="Q179" s="263"/>
      <c r="R179" s="267"/>
      <c r="T179" s="268"/>
      <c r="U179" s="263"/>
      <c r="V179" s="263"/>
      <c r="W179" s="263"/>
      <c r="X179" s="263"/>
      <c r="Y179" s="263"/>
      <c r="Z179" s="263"/>
      <c r="AA179" s="269"/>
      <c r="AT179" s="270" t="s">
        <v>280</v>
      </c>
      <c r="AU179" s="270" t="s">
        <v>277</v>
      </c>
      <c r="AV179" s="13" t="s">
        <v>276</v>
      </c>
      <c r="AW179" s="13" t="s">
        <v>35</v>
      </c>
      <c r="AX179" s="13" t="s">
        <v>85</v>
      </c>
      <c r="AY179" s="270" t="s">
        <v>272</v>
      </c>
    </row>
    <row r="180" s="1" customFormat="1" ht="38.25" customHeight="1">
      <c r="B180" s="48"/>
      <c r="C180" s="223" t="s">
        <v>314</v>
      </c>
      <c r="D180" s="223" t="s">
        <v>273</v>
      </c>
      <c r="E180" s="224" t="s">
        <v>1200</v>
      </c>
      <c r="F180" s="225" t="s">
        <v>1201</v>
      </c>
      <c r="G180" s="225"/>
      <c r="H180" s="225"/>
      <c r="I180" s="225"/>
      <c r="J180" s="226" t="s">
        <v>334</v>
      </c>
      <c r="K180" s="227">
        <v>125</v>
      </c>
      <c r="L180" s="228">
        <v>0</v>
      </c>
      <c r="M180" s="229"/>
      <c r="N180" s="230">
        <f>ROUND(L180*K180,2)</f>
        <v>0</v>
      </c>
      <c r="O180" s="230"/>
      <c r="P180" s="230"/>
      <c r="Q180" s="230"/>
      <c r="R180" s="50"/>
      <c r="T180" s="231" t="s">
        <v>22</v>
      </c>
      <c r="U180" s="58" t="s">
        <v>42</v>
      </c>
      <c r="V180" s="49"/>
      <c r="W180" s="232">
        <f>V180*K180</f>
        <v>0</v>
      </c>
      <c r="X180" s="232">
        <v>0</v>
      </c>
      <c r="Y180" s="232">
        <f>X180*K180</f>
        <v>0</v>
      </c>
      <c r="Z180" s="232">
        <v>0</v>
      </c>
      <c r="AA180" s="233">
        <f>Z180*K180</f>
        <v>0</v>
      </c>
      <c r="AR180" s="24" t="s">
        <v>276</v>
      </c>
      <c r="AT180" s="24" t="s">
        <v>273</v>
      </c>
      <c r="AU180" s="24" t="s">
        <v>277</v>
      </c>
      <c r="AY180" s="24" t="s">
        <v>272</v>
      </c>
      <c r="BE180" s="144">
        <f>IF(U180="základní",N180,0)</f>
        <v>0</v>
      </c>
      <c r="BF180" s="144">
        <f>IF(U180="snížená",N180,0)</f>
        <v>0</v>
      </c>
      <c r="BG180" s="144">
        <f>IF(U180="zákl. přenesená",N180,0)</f>
        <v>0</v>
      </c>
      <c r="BH180" s="144">
        <f>IF(U180="sníž. přenesená",N180,0)</f>
        <v>0</v>
      </c>
      <c r="BI180" s="144">
        <f>IF(U180="nulová",N180,0)</f>
        <v>0</v>
      </c>
      <c r="BJ180" s="24" t="s">
        <v>85</v>
      </c>
      <c r="BK180" s="144">
        <f>ROUND(L180*K180,2)</f>
        <v>0</v>
      </c>
      <c r="BL180" s="24" t="s">
        <v>276</v>
      </c>
      <c r="BM180" s="24" t="s">
        <v>1202</v>
      </c>
    </row>
    <row r="181" s="10" customFormat="1" ht="16.5" customHeight="1">
      <c r="B181" s="234"/>
      <c r="C181" s="235"/>
      <c r="D181" s="235"/>
      <c r="E181" s="236" t="s">
        <v>22</v>
      </c>
      <c r="F181" s="237" t="s">
        <v>1203</v>
      </c>
      <c r="G181" s="238"/>
      <c r="H181" s="238"/>
      <c r="I181" s="238"/>
      <c r="J181" s="235"/>
      <c r="K181" s="236" t="s">
        <v>22</v>
      </c>
      <c r="L181" s="235"/>
      <c r="M181" s="235"/>
      <c r="N181" s="235"/>
      <c r="O181" s="235"/>
      <c r="P181" s="235"/>
      <c r="Q181" s="235"/>
      <c r="R181" s="239"/>
      <c r="T181" s="240"/>
      <c r="U181" s="235"/>
      <c r="V181" s="235"/>
      <c r="W181" s="235"/>
      <c r="X181" s="235"/>
      <c r="Y181" s="235"/>
      <c r="Z181" s="235"/>
      <c r="AA181" s="241"/>
      <c r="AT181" s="242" t="s">
        <v>280</v>
      </c>
      <c r="AU181" s="242" t="s">
        <v>277</v>
      </c>
      <c r="AV181" s="10" t="s">
        <v>85</v>
      </c>
      <c r="AW181" s="10" t="s">
        <v>35</v>
      </c>
      <c r="AX181" s="10" t="s">
        <v>77</v>
      </c>
      <c r="AY181" s="242" t="s">
        <v>272</v>
      </c>
    </row>
    <row r="182" s="11" customFormat="1" ht="16.5" customHeight="1">
      <c r="B182" s="243"/>
      <c r="C182" s="244"/>
      <c r="D182" s="244"/>
      <c r="E182" s="245" t="s">
        <v>22</v>
      </c>
      <c r="F182" s="246" t="s">
        <v>22</v>
      </c>
      <c r="G182" s="244"/>
      <c r="H182" s="244"/>
      <c r="I182" s="244"/>
      <c r="J182" s="244"/>
      <c r="K182" s="247">
        <v>0</v>
      </c>
      <c r="L182" s="244"/>
      <c r="M182" s="244"/>
      <c r="N182" s="244"/>
      <c r="O182" s="244"/>
      <c r="P182" s="244"/>
      <c r="Q182" s="244"/>
      <c r="R182" s="248"/>
      <c r="T182" s="249"/>
      <c r="U182" s="244"/>
      <c r="V182" s="244"/>
      <c r="W182" s="244"/>
      <c r="X182" s="244"/>
      <c r="Y182" s="244"/>
      <c r="Z182" s="244"/>
      <c r="AA182" s="250"/>
      <c r="AT182" s="251" t="s">
        <v>280</v>
      </c>
      <c r="AU182" s="251" t="s">
        <v>277</v>
      </c>
      <c r="AV182" s="11" t="s">
        <v>126</v>
      </c>
      <c r="AW182" s="11" t="s">
        <v>6</v>
      </c>
      <c r="AX182" s="11" t="s">
        <v>77</v>
      </c>
      <c r="AY182" s="251" t="s">
        <v>272</v>
      </c>
    </row>
    <row r="183" s="10" customFormat="1" ht="16.5" customHeight="1">
      <c r="B183" s="234"/>
      <c r="C183" s="235"/>
      <c r="D183" s="235"/>
      <c r="E183" s="236" t="s">
        <v>22</v>
      </c>
      <c r="F183" s="252" t="s">
        <v>1188</v>
      </c>
      <c r="G183" s="235"/>
      <c r="H183" s="235"/>
      <c r="I183" s="235"/>
      <c r="J183" s="235"/>
      <c r="K183" s="236" t="s">
        <v>22</v>
      </c>
      <c r="L183" s="235"/>
      <c r="M183" s="235"/>
      <c r="N183" s="235"/>
      <c r="O183" s="235"/>
      <c r="P183" s="235"/>
      <c r="Q183" s="235"/>
      <c r="R183" s="239"/>
      <c r="T183" s="240"/>
      <c r="U183" s="235"/>
      <c r="V183" s="235"/>
      <c r="W183" s="235"/>
      <c r="X183" s="235"/>
      <c r="Y183" s="235"/>
      <c r="Z183" s="235"/>
      <c r="AA183" s="241"/>
      <c r="AT183" s="242" t="s">
        <v>280</v>
      </c>
      <c r="AU183" s="242" t="s">
        <v>277</v>
      </c>
      <c r="AV183" s="10" t="s">
        <v>85</v>
      </c>
      <c r="AW183" s="10" t="s">
        <v>35</v>
      </c>
      <c r="AX183" s="10" t="s">
        <v>77</v>
      </c>
      <c r="AY183" s="242" t="s">
        <v>272</v>
      </c>
    </row>
    <row r="184" s="10" customFormat="1" ht="16.5" customHeight="1">
      <c r="B184" s="234"/>
      <c r="C184" s="235"/>
      <c r="D184" s="235"/>
      <c r="E184" s="236" t="s">
        <v>22</v>
      </c>
      <c r="F184" s="252" t="s">
        <v>474</v>
      </c>
      <c r="G184" s="235"/>
      <c r="H184" s="235"/>
      <c r="I184" s="235"/>
      <c r="J184" s="235"/>
      <c r="K184" s="236" t="s">
        <v>22</v>
      </c>
      <c r="L184" s="235"/>
      <c r="M184" s="235"/>
      <c r="N184" s="235"/>
      <c r="O184" s="235"/>
      <c r="P184" s="235"/>
      <c r="Q184" s="235"/>
      <c r="R184" s="239"/>
      <c r="T184" s="240"/>
      <c r="U184" s="235"/>
      <c r="V184" s="235"/>
      <c r="W184" s="235"/>
      <c r="X184" s="235"/>
      <c r="Y184" s="235"/>
      <c r="Z184" s="235"/>
      <c r="AA184" s="241"/>
      <c r="AT184" s="242" t="s">
        <v>280</v>
      </c>
      <c r="AU184" s="242" t="s">
        <v>277</v>
      </c>
      <c r="AV184" s="10" t="s">
        <v>85</v>
      </c>
      <c r="AW184" s="10" t="s">
        <v>35</v>
      </c>
      <c r="AX184" s="10" t="s">
        <v>77</v>
      </c>
      <c r="AY184" s="242" t="s">
        <v>272</v>
      </c>
    </row>
    <row r="185" s="11" customFormat="1" ht="16.5" customHeight="1">
      <c r="B185" s="243"/>
      <c r="C185" s="244"/>
      <c r="D185" s="244"/>
      <c r="E185" s="245" t="s">
        <v>22</v>
      </c>
      <c r="F185" s="246" t="s">
        <v>1199</v>
      </c>
      <c r="G185" s="244"/>
      <c r="H185" s="244"/>
      <c r="I185" s="244"/>
      <c r="J185" s="244"/>
      <c r="K185" s="247">
        <v>125</v>
      </c>
      <c r="L185" s="244"/>
      <c r="M185" s="244"/>
      <c r="N185" s="244"/>
      <c r="O185" s="244"/>
      <c r="P185" s="244"/>
      <c r="Q185" s="244"/>
      <c r="R185" s="248"/>
      <c r="T185" s="249"/>
      <c r="U185" s="244"/>
      <c r="V185" s="244"/>
      <c r="W185" s="244"/>
      <c r="X185" s="244"/>
      <c r="Y185" s="244"/>
      <c r="Z185" s="244"/>
      <c r="AA185" s="250"/>
      <c r="AT185" s="251" t="s">
        <v>280</v>
      </c>
      <c r="AU185" s="251" t="s">
        <v>277</v>
      </c>
      <c r="AV185" s="11" t="s">
        <v>126</v>
      </c>
      <c r="AW185" s="11" t="s">
        <v>35</v>
      </c>
      <c r="AX185" s="11" t="s">
        <v>77</v>
      </c>
      <c r="AY185" s="251" t="s">
        <v>272</v>
      </c>
    </row>
    <row r="186" s="12" customFormat="1" ht="16.5" customHeight="1">
      <c r="B186" s="253"/>
      <c r="C186" s="254"/>
      <c r="D186" s="254"/>
      <c r="E186" s="255" t="s">
        <v>22</v>
      </c>
      <c r="F186" s="256" t="s">
        <v>284</v>
      </c>
      <c r="G186" s="254"/>
      <c r="H186" s="254"/>
      <c r="I186" s="254"/>
      <c r="J186" s="254"/>
      <c r="K186" s="257">
        <v>125</v>
      </c>
      <c r="L186" s="254"/>
      <c r="M186" s="254"/>
      <c r="N186" s="254"/>
      <c r="O186" s="254"/>
      <c r="P186" s="254"/>
      <c r="Q186" s="254"/>
      <c r="R186" s="258"/>
      <c r="T186" s="259"/>
      <c r="U186" s="254"/>
      <c r="V186" s="254"/>
      <c r="W186" s="254"/>
      <c r="X186" s="254"/>
      <c r="Y186" s="254"/>
      <c r="Z186" s="254"/>
      <c r="AA186" s="260"/>
      <c r="AT186" s="261" t="s">
        <v>280</v>
      </c>
      <c r="AU186" s="261" t="s">
        <v>277</v>
      </c>
      <c r="AV186" s="12" t="s">
        <v>277</v>
      </c>
      <c r="AW186" s="12" t="s">
        <v>35</v>
      </c>
      <c r="AX186" s="12" t="s">
        <v>77</v>
      </c>
      <c r="AY186" s="261" t="s">
        <v>272</v>
      </c>
    </row>
    <row r="187" s="13" customFormat="1" ht="16.5" customHeight="1">
      <c r="B187" s="262"/>
      <c r="C187" s="263"/>
      <c r="D187" s="263"/>
      <c r="E187" s="264" t="s">
        <v>22</v>
      </c>
      <c r="F187" s="265" t="s">
        <v>285</v>
      </c>
      <c r="G187" s="263"/>
      <c r="H187" s="263"/>
      <c r="I187" s="263"/>
      <c r="J187" s="263"/>
      <c r="K187" s="266">
        <v>125</v>
      </c>
      <c r="L187" s="263"/>
      <c r="M187" s="263"/>
      <c r="N187" s="263"/>
      <c r="O187" s="263"/>
      <c r="P187" s="263"/>
      <c r="Q187" s="263"/>
      <c r="R187" s="267"/>
      <c r="T187" s="268"/>
      <c r="U187" s="263"/>
      <c r="V187" s="263"/>
      <c r="W187" s="263"/>
      <c r="X187" s="263"/>
      <c r="Y187" s="263"/>
      <c r="Z187" s="263"/>
      <c r="AA187" s="269"/>
      <c r="AT187" s="270" t="s">
        <v>280</v>
      </c>
      <c r="AU187" s="270" t="s">
        <v>277</v>
      </c>
      <c r="AV187" s="13" t="s">
        <v>276</v>
      </c>
      <c r="AW187" s="13" t="s">
        <v>35</v>
      </c>
      <c r="AX187" s="13" t="s">
        <v>85</v>
      </c>
      <c r="AY187" s="270" t="s">
        <v>272</v>
      </c>
    </row>
    <row r="188" s="1" customFormat="1" ht="38.25" customHeight="1">
      <c r="B188" s="48"/>
      <c r="C188" s="223" t="s">
        <v>153</v>
      </c>
      <c r="D188" s="223" t="s">
        <v>273</v>
      </c>
      <c r="E188" s="224" t="s">
        <v>1204</v>
      </c>
      <c r="F188" s="225" t="s">
        <v>1205</v>
      </c>
      <c r="G188" s="225"/>
      <c r="H188" s="225"/>
      <c r="I188" s="225"/>
      <c r="J188" s="226" t="s">
        <v>334</v>
      </c>
      <c r="K188" s="227">
        <v>125</v>
      </c>
      <c r="L188" s="228">
        <v>0</v>
      </c>
      <c r="M188" s="229"/>
      <c r="N188" s="230">
        <f>ROUND(L188*K188,2)</f>
        <v>0</v>
      </c>
      <c r="O188" s="230"/>
      <c r="P188" s="230"/>
      <c r="Q188" s="230"/>
      <c r="R188" s="50"/>
      <c r="T188" s="231" t="s">
        <v>22</v>
      </c>
      <c r="U188" s="58" t="s">
        <v>42</v>
      </c>
      <c r="V188" s="49"/>
      <c r="W188" s="232">
        <f>V188*K188</f>
        <v>0</v>
      </c>
      <c r="X188" s="232">
        <v>0</v>
      </c>
      <c r="Y188" s="232">
        <f>X188*K188</f>
        <v>0</v>
      </c>
      <c r="Z188" s="232">
        <v>0</v>
      </c>
      <c r="AA188" s="233">
        <f>Z188*K188</f>
        <v>0</v>
      </c>
      <c r="AR188" s="24" t="s">
        <v>276</v>
      </c>
      <c r="AT188" s="24" t="s">
        <v>273</v>
      </c>
      <c r="AU188" s="24" t="s">
        <v>277</v>
      </c>
      <c r="AY188" s="24" t="s">
        <v>272</v>
      </c>
      <c r="BE188" s="144">
        <f>IF(U188="základní",N188,0)</f>
        <v>0</v>
      </c>
      <c r="BF188" s="144">
        <f>IF(U188="snížená",N188,0)</f>
        <v>0</v>
      </c>
      <c r="BG188" s="144">
        <f>IF(U188="zákl. přenesená",N188,0)</f>
        <v>0</v>
      </c>
      <c r="BH188" s="144">
        <f>IF(U188="sníž. přenesená",N188,0)</f>
        <v>0</v>
      </c>
      <c r="BI188" s="144">
        <f>IF(U188="nulová",N188,0)</f>
        <v>0</v>
      </c>
      <c r="BJ188" s="24" t="s">
        <v>85</v>
      </c>
      <c r="BK188" s="144">
        <f>ROUND(L188*K188,2)</f>
        <v>0</v>
      </c>
      <c r="BL188" s="24" t="s">
        <v>276</v>
      </c>
      <c r="BM188" s="24" t="s">
        <v>1206</v>
      </c>
    </row>
    <row r="189" s="10" customFormat="1" ht="16.5" customHeight="1">
      <c r="B189" s="234"/>
      <c r="C189" s="235"/>
      <c r="D189" s="235"/>
      <c r="E189" s="236" t="s">
        <v>22</v>
      </c>
      <c r="F189" s="237" t="s">
        <v>1203</v>
      </c>
      <c r="G189" s="238"/>
      <c r="H189" s="238"/>
      <c r="I189" s="238"/>
      <c r="J189" s="235"/>
      <c r="K189" s="236" t="s">
        <v>22</v>
      </c>
      <c r="L189" s="235"/>
      <c r="M189" s="235"/>
      <c r="N189" s="235"/>
      <c r="O189" s="235"/>
      <c r="P189" s="235"/>
      <c r="Q189" s="235"/>
      <c r="R189" s="239"/>
      <c r="T189" s="240"/>
      <c r="U189" s="235"/>
      <c r="V189" s="235"/>
      <c r="W189" s="235"/>
      <c r="X189" s="235"/>
      <c r="Y189" s="235"/>
      <c r="Z189" s="235"/>
      <c r="AA189" s="241"/>
      <c r="AT189" s="242" t="s">
        <v>280</v>
      </c>
      <c r="AU189" s="242" t="s">
        <v>277</v>
      </c>
      <c r="AV189" s="10" t="s">
        <v>85</v>
      </c>
      <c r="AW189" s="10" t="s">
        <v>35</v>
      </c>
      <c r="AX189" s="10" t="s">
        <v>77</v>
      </c>
      <c r="AY189" s="242" t="s">
        <v>272</v>
      </c>
    </row>
    <row r="190" s="11" customFormat="1" ht="16.5" customHeight="1">
      <c r="B190" s="243"/>
      <c r="C190" s="244"/>
      <c r="D190" s="244"/>
      <c r="E190" s="245" t="s">
        <v>22</v>
      </c>
      <c r="F190" s="246" t="s">
        <v>22</v>
      </c>
      <c r="G190" s="244"/>
      <c r="H190" s="244"/>
      <c r="I190" s="244"/>
      <c r="J190" s="244"/>
      <c r="K190" s="247">
        <v>0</v>
      </c>
      <c r="L190" s="244"/>
      <c r="M190" s="244"/>
      <c r="N190" s="244"/>
      <c r="O190" s="244"/>
      <c r="P190" s="244"/>
      <c r="Q190" s="244"/>
      <c r="R190" s="248"/>
      <c r="T190" s="249"/>
      <c r="U190" s="244"/>
      <c r="V190" s="244"/>
      <c r="W190" s="244"/>
      <c r="X190" s="244"/>
      <c r="Y190" s="244"/>
      <c r="Z190" s="244"/>
      <c r="AA190" s="250"/>
      <c r="AT190" s="251" t="s">
        <v>280</v>
      </c>
      <c r="AU190" s="251" t="s">
        <v>277</v>
      </c>
      <c r="AV190" s="11" t="s">
        <v>126</v>
      </c>
      <c r="AW190" s="11" t="s">
        <v>6</v>
      </c>
      <c r="AX190" s="11" t="s">
        <v>77</v>
      </c>
      <c r="AY190" s="251" t="s">
        <v>272</v>
      </c>
    </row>
    <row r="191" s="10" customFormat="1" ht="16.5" customHeight="1">
      <c r="B191" s="234"/>
      <c r="C191" s="235"/>
      <c r="D191" s="235"/>
      <c r="E191" s="236" t="s">
        <v>22</v>
      </c>
      <c r="F191" s="252" t="s">
        <v>1188</v>
      </c>
      <c r="G191" s="235"/>
      <c r="H191" s="235"/>
      <c r="I191" s="235"/>
      <c r="J191" s="235"/>
      <c r="K191" s="236" t="s">
        <v>22</v>
      </c>
      <c r="L191" s="235"/>
      <c r="M191" s="235"/>
      <c r="N191" s="235"/>
      <c r="O191" s="235"/>
      <c r="P191" s="235"/>
      <c r="Q191" s="235"/>
      <c r="R191" s="239"/>
      <c r="T191" s="240"/>
      <c r="U191" s="235"/>
      <c r="V191" s="235"/>
      <c r="W191" s="235"/>
      <c r="X191" s="235"/>
      <c r="Y191" s="235"/>
      <c r="Z191" s="235"/>
      <c r="AA191" s="241"/>
      <c r="AT191" s="242" t="s">
        <v>280</v>
      </c>
      <c r="AU191" s="242" t="s">
        <v>277</v>
      </c>
      <c r="AV191" s="10" t="s">
        <v>85</v>
      </c>
      <c r="AW191" s="10" t="s">
        <v>35</v>
      </c>
      <c r="AX191" s="10" t="s">
        <v>77</v>
      </c>
      <c r="AY191" s="242" t="s">
        <v>272</v>
      </c>
    </row>
    <row r="192" s="10" customFormat="1" ht="16.5" customHeight="1">
      <c r="B192" s="234"/>
      <c r="C192" s="235"/>
      <c r="D192" s="235"/>
      <c r="E192" s="236" t="s">
        <v>22</v>
      </c>
      <c r="F192" s="252" t="s">
        <v>474</v>
      </c>
      <c r="G192" s="235"/>
      <c r="H192" s="235"/>
      <c r="I192" s="235"/>
      <c r="J192" s="235"/>
      <c r="K192" s="236" t="s">
        <v>22</v>
      </c>
      <c r="L192" s="235"/>
      <c r="M192" s="235"/>
      <c r="N192" s="235"/>
      <c r="O192" s="235"/>
      <c r="P192" s="235"/>
      <c r="Q192" s="235"/>
      <c r="R192" s="239"/>
      <c r="T192" s="240"/>
      <c r="U192" s="235"/>
      <c r="V192" s="235"/>
      <c r="W192" s="235"/>
      <c r="X192" s="235"/>
      <c r="Y192" s="235"/>
      <c r="Z192" s="235"/>
      <c r="AA192" s="241"/>
      <c r="AT192" s="242" t="s">
        <v>280</v>
      </c>
      <c r="AU192" s="242" t="s">
        <v>277</v>
      </c>
      <c r="AV192" s="10" t="s">
        <v>85</v>
      </c>
      <c r="AW192" s="10" t="s">
        <v>35</v>
      </c>
      <c r="AX192" s="10" t="s">
        <v>77</v>
      </c>
      <c r="AY192" s="242" t="s">
        <v>272</v>
      </c>
    </row>
    <row r="193" s="11" customFormat="1" ht="16.5" customHeight="1">
      <c r="B193" s="243"/>
      <c r="C193" s="244"/>
      <c r="D193" s="244"/>
      <c r="E193" s="245" t="s">
        <v>22</v>
      </c>
      <c r="F193" s="246" t="s">
        <v>1199</v>
      </c>
      <c r="G193" s="244"/>
      <c r="H193" s="244"/>
      <c r="I193" s="244"/>
      <c r="J193" s="244"/>
      <c r="K193" s="247">
        <v>125</v>
      </c>
      <c r="L193" s="244"/>
      <c r="M193" s="244"/>
      <c r="N193" s="244"/>
      <c r="O193" s="244"/>
      <c r="P193" s="244"/>
      <c r="Q193" s="244"/>
      <c r="R193" s="248"/>
      <c r="T193" s="249"/>
      <c r="U193" s="244"/>
      <c r="V193" s="244"/>
      <c r="W193" s="244"/>
      <c r="X193" s="244"/>
      <c r="Y193" s="244"/>
      <c r="Z193" s="244"/>
      <c r="AA193" s="250"/>
      <c r="AT193" s="251" t="s">
        <v>280</v>
      </c>
      <c r="AU193" s="251" t="s">
        <v>277</v>
      </c>
      <c r="AV193" s="11" t="s">
        <v>126</v>
      </c>
      <c r="AW193" s="11" t="s">
        <v>35</v>
      </c>
      <c r="AX193" s="11" t="s">
        <v>77</v>
      </c>
      <c r="AY193" s="251" t="s">
        <v>272</v>
      </c>
    </row>
    <row r="194" s="12" customFormat="1" ht="16.5" customHeight="1">
      <c r="B194" s="253"/>
      <c r="C194" s="254"/>
      <c r="D194" s="254"/>
      <c r="E194" s="255" t="s">
        <v>22</v>
      </c>
      <c r="F194" s="256" t="s">
        <v>284</v>
      </c>
      <c r="G194" s="254"/>
      <c r="H194" s="254"/>
      <c r="I194" s="254"/>
      <c r="J194" s="254"/>
      <c r="K194" s="257">
        <v>125</v>
      </c>
      <c r="L194" s="254"/>
      <c r="M194" s="254"/>
      <c r="N194" s="254"/>
      <c r="O194" s="254"/>
      <c r="P194" s="254"/>
      <c r="Q194" s="254"/>
      <c r="R194" s="258"/>
      <c r="T194" s="259"/>
      <c r="U194" s="254"/>
      <c r="V194" s="254"/>
      <c r="W194" s="254"/>
      <c r="X194" s="254"/>
      <c r="Y194" s="254"/>
      <c r="Z194" s="254"/>
      <c r="AA194" s="260"/>
      <c r="AT194" s="261" t="s">
        <v>280</v>
      </c>
      <c r="AU194" s="261" t="s">
        <v>277</v>
      </c>
      <c r="AV194" s="12" t="s">
        <v>277</v>
      </c>
      <c r="AW194" s="12" t="s">
        <v>35</v>
      </c>
      <c r="AX194" s="12" t="s">
        <v>77</v>
      </c>
      <c r="AY194" s="261" t="s">
        <v>272</v>
      </c>
    </row>
    <row r="195" s="13" customFormat="1" ht="16.5" customHeight="1">
      <c r="B195" s="262"/>
      <c r="C195" s="263"/>
      <c r="D195" s="263"/>
      <c r="E195" s="264" t="s">
        <v>22</v>
      </c>
      <c r="F195" s="265" t="s">
        <v>285</v>
      </c>
      <c r="G195" s="263"/>
      <c r="H195" s="263"/>
      <c r="I195" s="263"/>
      <c r="J195" s="263"/>
      <c r="K195" s="266">
        <v>125</v>
      </c>
      <c r="L195" s="263"/>
      <c r="M195" s="263"/>
      <c r="N195" s="263"/>
      <c r="O195" s="263"/>
      <c r="P195" s="263"/>
      <c r="Q195" s="263"/>
      <c r="R195" s="267"/>
      <c r="T195" s="268"/>
      <c r="U195" s="263"/>
      <c r="V195" s="263"/>
      <c r="W195" s="263"/>
      <c r="X195" s="263"/>
      <c r="Y195" s="263"/>
      <c r="Z195" s="263"/>
      <c r="AA195" s="269"/>
      <c r="AT195" s="270" t="s">
        <v>280</v>
      </c>
      <c r="AU195" s="270" t="s">
        <v>277</v>
      </c>
      <c r="AV195" s="13" t="s">
        <v>276</v>
      </c>
      <c r="AW195" s="13" t="s">
        <v>35</v>
      </c>
      <c r="AX195" s="13" t="s">
        <v>85</v>
      </c>
      <c r="AY195" s="270" t="s">
        <v>272</v>
      </c>
    </row>
    <row r="196" s="1" customFormat="1" ht="25.5" customHeight="1">
      <c r="B196" s="48"/>
      <c r="C196" s="223" t="s">
        <v>326</v>
      </c>
      <c r="D196" s="223" t="s">
        <v>273</v>
      </c>
      <c r="E196" s="224" t="s">
        <v>1207</v>
      </c>
      <c r="F196" s="225" t="s">
        <v>1208</v>
      </c>
      <c r="G196" s="225"/>
      <c r="H196" s="225"/>
      <c r="I196" s="225"/>
      <c r="J196" s="226" t="s">
        <v>334</v>
      </c>
      <c r="K196" s="227">
        <v>125</v>
      </c>
      <c r="L196" s="228">
        <v>0</v>
      </c>
      <c r="M196" s="229"/>
      <c r="N196" s="230">
        <f>ROUND(L196*K196,2)</f>
        <v>0</v>
      </c>
      <c r="O196" s="230"/>
      <c r="P196" s="230"/>
      <c r="Q196" s="230"/>
      <c r="R196" s="50"/>
      <c r="T196" s="231" t="s">
        <v>22</v>
      </c>
      <c r="U196" s="58" t="s">
        <v>42</v>
      </c>
      <c r="V196" s="49"/>
      <c r="W196" s="232">
        <f>V196*K196</f>
        <v>0</v>
      </c>
      <c r="X196" s="232">
        <v>0</v>
      </c>
      <c r="Y196" s="232">
        <f>X196*K196</f>
        <v>0</v>
      </c>
      <c r="Z196" s="232">
        <v>0</v>
      </c>
      <c r="AA196" s="233">
        <f>Z196*K196</f>
        <v>0</v>
      </c>
      <c r="AR196" s="24" t="s">
        <v>276</v>
      </c>
      <c r="AT196" s="24" t="s">
        <v>273</v>
      </c>
      <c r="AU196" s="24" t="s">
        <v>277</v>
      </c>
      <c r="AY196" s="24" t="s">
        <v>272</v>
      </c>
      <c r="BE196" s="144">
        <f>IF(U196="základní",N196,0)</f>
        <v>0</v>
      </c>
      <c r="BF196" s="144">
        <f>IF(U196="snížená",N196,0)</f>
        <v>0</v>
      </c>
      <c r="BG196" s="144">
        <f>IF(U196="zákl. přenesená",N196,0)</f>
        <v>0</v>
      </c>
      <c r="BH196" s="144">
        <f>IF(U196="sníž. přenesená",N196,0)</f>
        <v>0</v>
      </c>
      <c r="BI196" s="144">
        <f>IF(U196="nulová",N196,0)</f>
        <v>0</v>
      </c>
      <c r="BJ196" s="24" t="s">
        <v>85</v>
      </c>
      <c r="BK196" s="144">
        <f>ROUND(L196*K196,2)</f>
        <v>0</v>
      </c>
      <c r="BL196" s="24" t="s">
        <v>276</v>
      </c>
      <c r="BM196" s="24" t="s">
        <v>1209</v>
      </c>
    </row>
    <row r="197" s="10" customFormat="1" ht="16.5" customHeight="1">
      <c r="B197" s="234"/>
      <c r="C197" s="235"/>
      <c r="D197" s="235"/>
      <c r="E197" s="236" t="s">
        <v>22</v>
      </c>
      <c r="F197" s="237" t="s">
        <v>1210</v>
      </c>
      <c r="G197" s="238"/>
      <c r="H197" s="238"/>
      <c r="I197" s="238"/>
      <c r="J197" s="235"/>
      <c r="K197" s="236" t="s">
        <v>22</v>
      </c>
      <c r="L197" s="235"/>
      <c r="M197" s="235"/>
      <c r="N197" s="235"/>
      <c r="O197" s="235"/>
      <c r="P197" s="235"/>
      <c r="Q197" s="235"/>
      <c r="R197" s="239"/>
      <c r="T197" s="240"/>
      <c r="U197" s="235"/>
      <c r="V197" s="235"/>
      <c r="W197" s="235"/>
      <c r="X197" s="235"/>
      <c r="Y197" s="235"/>
      <c r="Z197" s="235"/>
      <c r="AA197" s="241"/>
      <c r="AT197" s="242" t="s">
        <v>280</v>
      </c>
      <c r="AU197" s="242" t="s">
        <v>277</v>
      </c>
      <c r="AV197" s="10" t="s">
        <v>85</v>
      </c>
      <c r="AW197" s="10" t="s">
        <v>35</v>
      </c>
      <c r="AX197" s="10" t="s">
        <v>77</v>
      </c>
      <c r="AY197" s="242" t="s">
        <v>272</v>
      </c>
    </row>
    <row r="198" s="11" customFormat="1" ht="16.5" customHeight="1">
      <c r="B198" s="243"/>
      <c r="C198" s="244"/>
      <c r="D198" s="244"/>
      <c r="E198" s="245" t="s">
        <v>22</v>
      </c>
      <c r="F198" s="246" t="s">
        <v>22</v>
      </c>
      <c r="G198" s="244"/>
      <c r="H198" s="244"/>
      <c r="I198" s="244"/>
      <c r="J198" s="244"/>
      <c r="K198" s="247">
        <v>0</v>
      </c>
      <c r="L198" s="244"/>
      <c r="M198" s="244"/>
      <c r="N198" s="244"/>
      <c r="O198" s="244"/>
      <c r="P198" s="244"/>
      <c r="Q198" s="244"/>
      <c r="R198" s="248"/>
      <c r="T198" s="249"/>
      <c r="U198" s="244"/>
      <c r="V198" s="244"/>
      <c r="W198" s="244"/>
      <c r="X198" s="244"/>
      <c r="Y198" s="244"/>
      <c r="Z198" s="244"/>
      <c r="AA198" s="250"/>
      <c r="AT198" s="251" t="s">
        <v>280</v>
      </c>
      <c r="AU198" s="251" t="s">
        <v>277</v>
      </c>
      <c r="AV198" s="11" t="s">
        <v>126</v>
      </c>
      <c r="AW198" s="11" t="s">
        <v>6</v>
      </c>
      <c r="AX198" s="11" t="s">
        <v>77</v>
      </c>
      <c r="AY198" s="251" t="s">
        <v>272</v>
      </c>
    </row>
    <row r="199" s="10" customFormat="1" ht="16.5" customHeight="1">
      <c r="B199" s="234"/>
      <c r="C199" s="235"/>
      <c r="D199" s="235"/>
      <c r="E199" s="236" t="s">
        <v>22</v>
      </c>
      <c r="F199" s="252" t="s">
        <v>1188</v>
      </c>
      <c r="G199" s="235"/>
      <c r="H199" s="235"/>
      <c r="I199" s="235"/>
      <c r="J199" s="235"/>
      <c r="K199" s="236" t="s">
        <v>22</v>
      </c>
      <c r="L199" s="235"/>
      <c r="M199" s="235"/>
      <c r="N199" s="235"/>
      <c r="O199" s="235"/>
      <c r="P199" s="235"/>
      <c r="Q199" s="235"/>
      <c r="R199" s="239"/>
      <c r="T199" s="240"/>
      <c r="U199" s="235"/>
      <c r="V199" s="235"/>
      <c r="W199" s="235"/>
      <c r="X199" s="235"/>
      <c r="Y199" s="235"/>
      <c r="Z199" s="235"/>
      <c r="AA199" s="241"/>
      <c r="AT199" s="242" t="s">
        <v>280</v>
      </c>
      <c r="AU199" s="242" t="s">
        <v>277</v>
      </c>
      <c r="AV199" s="10" t="s">
        <v>85</v>
      </c>
      <c r="AW199" s="10" t="s">
        <v>35</v>
      </c>
      <c r="AX199" s="10" t="s">
        <v>77</v>
      </c>
      <c r="AY199" s="242" t="s">
        <v>272</v>
      </c>
    </row>
    <row r="200" s="10" customFormat="1" ht="16.5" customHeight="1">
      <c r="B200" s="234"/>
      <c r="C200" s="235"/>
      <c r="D200" s="235"/>
      <c r="E200" s="236" t="s">
        <v>22</v>
      </c>
      <c r="F200" s="252" t="s">
        <v>474</v>
      </c>
      <c r="G200" s="235"/>
      <c r="H200" s="235"/>
      <c r="I200" s="235"/>
      <c r="J200" s="235"/>
      <c r="K200" s="236" t="s">
        <v>22</v>
      </c>
      <c r="L200" s="235"/>
      <c r="M200" s="235"/>
      <c r="N200" s="235"/>
      <c r="O200" s="235"/>
      <c r="P200" s="235"/>
      <c r="Q200" s="235"/>
      <c r="R200" s="239"/>
      <c r="T200" s="240"/>
      <c r="U200" s="235"/>
      <c r="V200" s="235"/>
      <c r="W200" s="235"/>
      <c r="X200" s="235"/>
      <c r="Y200" s="235"/>
      <c r="Z200" s="235"/>
      <c r="AA200" s="241"/>
      <c r="AT200" s="242" t="s">
        <v>280</v>
      </c>
      <c r="AU200" s="242" t="s">
        <v>277</v>
      </c>
      <c r="AV200" s="10" t="s">
        <v>85</v>
      </c>
      <c r="AW200" s="10" t="s">
        <v>35</v>
      </c>
      <c r="AX200" s="10" t="s">
        <v>77</v>
      </c>
      <c r="AY200" s="242" t="s">
        <v>272</v>
      </c>
    </row>
    <row r="201" s="11" customFormat="1" ht="16.5" customHeight="1">
      <c r="B201" s="243"/>
      <c r="C201" s="244"/>
      <c r="D201" s="244"/>
      <c r="E201" s="245" t="s">
        <v>22</v>
      </c>
      <c r="F201" s="246" t="s">
        <v>1199</v>
      </c>
      <c r="G201" s="244"/>
      <c r="H201" s="244"/>
      <c r="I201" s="244"/>
      <c r="J201" s="244"/>
      <c r="K201" s="247">
        <v>125</v>
      </c>
      <c r="L201" s="244"/>
      <c r="M201" s="244"/>
      <c r="N201" s="244"/>
      <c r="O201" s="244"/>
      <c r="P201" s="244"/>
      <c r="Q201" s="244"/>
      <c r="R201" s="248"/>
      <c r="T201" s="249"/>
      <c r="U201" s="244"/>
      <c r="V201" s="244"/>
      <c r="W201" s="244"/>
      <c r="X201" s="244"/>
      <c r="Y201" s="244"/>
      <c r="Z201" s="244"/>
      <c r="AA201" s="250"/>
      <c r="AT201" s="251" t="s">
        <v>280</v>
      </c>
      <c r="AU201" s="251" t="s">
        <v>277</v>
      </c>
      <c r="AV201" s="11" t="s">
        <v>126</v>
      </c>
      <c r="AW201" s="11" t="s">
        <v>35</v>
      </c>
      <c r="AX201" s="11" t="s">
        <v>77</v>
      </c>
      <c r="AY201" s="251" t="s">
        <v>272</v>
      </c>
    </row>
    <row r="202" s="12" customFormat="1" ht="16.5" customHeight="1">
      <c r="B202" s="253"/>
      <c r="C202" s="254"/>
      <c r="D202" s="254"/>
      <c r="E202" s="255" t="s">
        <v>22</v>
      </c>
      <c r="F202" s="256" t="s">
        <v>284</v>
      </c>
      <c r="G202" s="254"/>
      <c r="H202" s="254"/>
      <c r="I202" s="254"/>
      <c r="J202" s="254"/>
      <c r="K202" s="257">
        <v>125</v>
      </c>
      <c r="L202" s="254"/>
      <c r="M202" s="254"/>
      <c r="N202" s="254"/>
      <c r="O202" s="254"/>
      <c r="P202" s="254"/>
      <c r="Q202" s="254"/>
      <c r="R202" s="258"/>
      <c r="T202" s="259"/>
      <c r="U202" s="254"/>
      <c r="V202" s="254"/>
      <c r="W202" s="254"/>
      <c r="X202" s="254"/>
      <c r="Y202" s="254"/>
      <c r="Z202" s="254"/>
      <c r="AA202" s="260"/>
      <c r="AT202" s="261" t="s">
        <v>280</v>
      </c>
      <c r="AU202" s="261" t="s">
        <v>277</v>
      </c>
      <c r="AV202" s="12" t="s">
        <v>277</v>
      </c>
      <c r="AW202" s="12" t="s">
        <v>35</v>
      </c>
      <c r="AX202" s="12" t="s">
        <v>77</v>
      </c>
      <c r="AY202" s="261" t="s">
        <v>272</v>
      </c>
    </row>
    <row r="203" s="13" customFormat="1" ht="16.5" customHeight="1">
      <c r="B203" s="262"/>
      <c r="C203" s="263"/>
      <c r="D203" s="263"/>
      <c r="E203" s="264" t="s">
        <v>22</v>
      </c>
      <c r="F203" s="265" t="s">
        <v>285</v>
      </c>
      <c r="G203" s="263"/>
      <c r="H203" s="263"/>
      <c r="I203" s="263"/>
      <c r="J203" s="263"/>
      <c r="K203" s="266">
        <v>125</v>
      </c>
      <c r="L203" s="263"/>
      <c r="M203" s="263"/>
      <c r="N203" s="263"/>
      <c r="O203" s="263"/>
      <c r="P203" s="263"/>
      <c r="Q203" s="263"/>
      <c r="R203" s="267"/>
      <c r="T203" s="268"/>
      <c r="U203" s="263"/>
      <c r="V203" s="263"/>
      <c r="W203" s="263"/>
      <c r="X203" s="263"/>
      <c r="Y203" s="263"/>
      <c r="Z203" s="263"/>
      <c r="AA203" s="269"/>
      <c r="AT203" s="270" t="s">
        <v>280</v>
      </c>
      <c r="AU203" s="270" t="s">
        <v>277</v>
      </c>
      <c r="AV203" s="13" t="s">
        <v>276</v>
      </c>
      <c r="AW203" s="13" t="s">
        <v>35</v>
      </c>
      <c r="AX203" s="13" t="s">
        <v>85</v>
      </c>
      <c r="AY203" s="270" t="s">
        <v>272</v>
      </c>
    </row>
    <row r="204" s="9" customFormat="1" ht="22.32" customHeight="1">
      <c r="B204" s="208"/>
      <c r="C204" s="209"/>
      <c r="D204" s="219" t="s">
        <v>1183</v>
      </c>
      <c r="E204" s="219"/>
      <c r="F204" s="219"/>
      <c r="G204" s="219"/>
      <c r="H204" s="219"/>
      <c r="I204" s="219"/>
      <c r="J204" s="219"/>
      <c r="K204" s="219"/>
      <c r="L204" s="219"/>
      <c r="M204" s="219"/>
      <c r="N204" s="221">
        <f>BK204</f>
        <v>0</v>
      </c>
      <c r="O204" s="222"/>
      <c r="P204" s="222"/>
      <c r="Q204" s="222"/>
      <c r="R204" s="212"/>
      <c r="T204" s="213"/>
      <c r="U204" s="209"/>
      <c r="V204" s="209"/>
      <c r="W204" s="214">
        <f>SUM(W205:W212)</f>
        <v>0</v>
      </c>
      <c r="X204" s="209"/>
      <c r="Y204" s="214">
        <f>SUM(Y205:Y212)</f>
        <v>0</v>
      </c>
      <c r="Z204" s="209"/>
      <c r="AA204" s="215">
        <f>SUM(AA205:AA212)</f>
        <v>0</v>
      </c>
      <c r="AR204" s="216" t="s">
        <v>85</v>
      </c>
      <c r="AT204" s="217" t="s">
        <v>76</v>
      </c>
      <c r="AU204" s="217" t="s">
        <v>126</v>
      </c>
      <c r="AY204" s="216" t="s">
        <v>272</v>
      </c>
      <c r="BK204" s="218">
        <f>SUM(BK205:BK212)</f>
        <v>0</v>
      </c>
    </row>
    <row r="205" s="1" customFormat="1" ht="51" customHeight="1">
      <c r="B205" s="48"/>
      <c r="C205" s="223" t="s">
        <v>331</v>
      </c>
      <c r="D205" s="223" t="s">
        <v>273</v>
      </c>
      <c r="E205" s="224" t="s">
        <v>1211</v>
      </c>
      <c r="F205" s="225" t="s">
        <v>1212</v>
      </c>
      <c r="G205" s="225"/>
      <c r="H205" s="225"/>
      <c r="I205" s="225"/>
      <c r="J205" s="226" t="s">
        <v>334</v>
      </c>
      <c r="K205" s="227">
        <v>125</v>
      </c>
      <c r="L205" s="228">
        <v>0</v>
      </c>
      <c r="M205" s="229"/>
      <c r="N205" s="230">
        <f>ROUND(L205*K205,2)</f>
        <v>0</v>
      </c>
      <c r="O205" s="230"/>
      <c r="P205" s="230"/>
      <c r="Q205" s="230"/>
      <c r="R205" s="50"/>
      <c r="T205" s="231" t="s">
        <v>22</v>
      </c>
      <c r="U205" s="58" t="s">
        <v>42</v>
      </c>
      <c r="V205" s="49"/>
      <c r="W205" s="232">
        <f>V205*K205</f>
        <v>0</v>
      </c>
      <c r="X205" s="232">
        <v>0</v>
      </c>
      <c r="Y205" s="232">
        <f>X205*K205</f>
        <v>0</v>
      </c>
      <c r="Z205" s="232">
        <v>0</v>
      </c>
      <c r="AA205" s="233">
        <f>Z205*K205</f>
        <v>0</v>
      </c>
      <c r="AR205" s="24" t="s">
        <v>276</v>
      </c>
      <c r="AT205" s="24" t="s">
        <v>273</v>
      </c>
      <c r="AU205" s="24" t="s">
        <v>277</v>
      </c>
      <c r="AY205" s="24" t="s">
        <v>272</v>
      </c>
      <c r="BE205" s="144">
        <f>IF(U205="základní",N205,0)</f>
        <v>0</v>
      </c>
      <c r="BF205" s="144">
        <f>IF(U205="snížená",N205,0)</f>
        <v>0</v>
      </c>
      <c r="BG205" s="144">
        <f>IF(U205="zákl. přenesená",N205,0)</f>
        <v>0</v>
      </c>
      <c r="BH205" s="144">
        <f>IF(U205="sníž. přenesená",N205,0)</f>
        <v>0</v>
      </c>
      <c r="BI205" s="144">
        <f>IF(U205="nulová",N205,0)</f>
        <v>0</v>
      </c>
      <c r="BJ205" s="24" t="s">
        <v>85</v>
      </c>
      <c r="BK205" s="144">
        <f>ROUND(L205*K205,2)</f>
        <v>0</v>
      </c>
      <c r="BL205" s="24" t="s">
        <v>276</v>
      </c>
      <c r="BM205" s="24" t="s">
        <v>1213</v>
      </c>
    </row>
    <row r="206" s="10" customFormat="1" ht="16.5" customHeight="1">
      <c r="B206" s="234"/>
      <c r="C206" s="235"/>
      <c r="D206" s="235"/>
      <c r="E206" s="236" t="s">
        <v>22</v>
      </c>
      <c r="F206" s="237" t="s">
        <v>1214</v>
      </c>
      <c r="G206" s="238"/>
      <c r="H206" s="238"/>
      <c r="I206" s="238"/>
      <c r="J206" s="235"/>
      <c r="K206" s="236" t="s">
        <v>22</v>
      </c>
      <c r="L206" s="235"/>
      <c r="M206" s="235"/>
      <c r="N206" s="235"/>
      <c r="O206" s="235"/>
      <c r="P206" s="235"/>
      <c r="Q206" s="235"/>
      <c r="R206" s="239"/>
      <c r="T206" s="240"/>
      <c r="U206" s="235"/>
      <c r="V206" s="235"/>
      <c r="W206" s="235"/>
      <c r="X206" s="235"/>
      <c r="Y206" s="235"/>
      <c r="Z206" s="235"/>
      <c r="AA206" s="241"/>
      <c r="AT206" s="242" t="s">
        <v>280</v>
      </c>
      <c r="AU206" s="242" t="s">
        <v>277</v>
      </c>
      <c r="AV206" s="10" t="s">
        <v>85</v>
      </c>
      <c r="AW206" s="10" t="s">
        <v>35</v>
      </c>
      <c r="AX206" s="10" t="s">
        <v>77</v>
      </c>
      <c r="AY206" s="242" t="s">
        <v>272</v>
      </c>
    </row>
    <row r="207" s="11" customFormat="1" ht="16.5" customHeight="1">
      <c r="B207" s="243"/>
      <c r="C207" s="244"/>
      <c r="D207" s="244"/>
      <c r="E207" s="245" t="s">
        <v>22</v>
      </c>
      <c r="F207" s="246" t="s">
        <v>22</v>
      </c>
      <c r="G207" s="244"/>
      <c r="H207" s="244"/>
      <c r="I207" s="244"/>
      <c r="J207" s="244"/>
      <c r="K207" s="247">
        <v>0</v>
      </c>
      <c r="L207" s="244"/>
      <c r="M207" s="244"/>
      <c r="N207" s="244"/>
      <c r="O207" s="244"/>
      <c r="P207" s="244"/>
      <c r="Q207" s="244"/>
      <c r="R207" s="248"/>
      <c r="T207" s="249"/>
      <c r="U207" s="244"/>
      <c r="V207" s="244"/>
      <c r="W207" s="244"/>
      <c r="X207" s="244"/>
      <c r="Y207" s="244"/>
      <c r="Z207" s="244"/>
      <c r="AA207" s="250"/>
      <c r="AT207" s="251" t="s">
        <v>280</v>
      </c>
      <c r="AU207" s="251" t="s">
        <v>277</v>
      </c>
      <c r="AV207" s="11" t="s">
        <v>126</v>
      </c>
      <c r="AW207" s="11" t="s">
        <v>6</v>
      </c>
      <c r="AX207" s="11" t="s">
        <v>77</v>
      </c>
      <c r="AY207" s="251" t="s">
        <v>272</v>
      </c>
    </row>
    <row r="208" s="10" customFormat="1" ht="16.5" customHeight="1">
      <c r="B208" s="234"/>
      <c r="C208" s="235"/>
      <c r="D208" s="235"/>
      <c r="E208" s="236" t="s">
        <v>22</v>
      </c>
      <c r="F208" s="252" t="s">
        <v>1188</v>
      </c>
      <c r="G208" s="235"/>
      <c r="H208" s="235"/>
      <c r="I208" s="235"/>
      <c r="J208" s="235"/>
      <c r="K208" s="236" t="s">
        <v>22</v>
      </c>
      <c r="L208" s="235"/>
      <c r="M208" s="235"/>
      <c r="N208" s="235"/>
      <c r="O208" s="235"/>
      <c r="P208" s="235"/>
      <c r="Q208" s="235"/>
      <c r="R208" s="239"/>
      <c r="T208" s="240"/>
      <c r="U208" s="235"/>
      <c r="V208" s="235"/>
      <c r="W208" s="235"/>
      <c r="X208" s="235"/>
      <c r="Y208" s="235"/>
      <c r="Z208" s="235"/>
      <c r="AA208" s="241"/>
      <c r="AT208" s="242" t="s">
        <v>280</v>
      </c>
      <c r="AU208" s="242" t="s">
        <v>277</v>
      </c>
      <c r="AV208" s="10" t="s">
        <v>85</v>
      </c>
      <c r="AW208" s="10" t="s">
        <v>35</v>
      </c>
      <c r="AX208" s="10" t="s">
        <v>77</v>
      </c>
      <c r="AY208" s="242" t="s">
        <v>272</v>
      </c>
    </row>
    <row r="209" s="10" customFormat="1" ht="16.5" customHeight="1">
      <c r="B209" s="234"/>
      <c r="C209" s="235"/>
      <c r="D209" s="235"/>
      <c r="E209" s="236" t="s">
        <v>22</v>
      </c>
      <c r="F209" s="252" t="s">
        <v>474</v>
      </c>
      <c r="G209" s="235"/>
      <c r="H209" s="235"/>
      <c r="I209" s="235"/>
      <c r="J209" s="235"/>
      <c r="K209" s="236" t="s">
        <v>22</v>
      </c>
      <c r="L209" s="235"/>
      <c r="M209" s="235"/>
      <c r="N209" s="235"/>
      <c r="O209" s="235"/>
      <c r="P209" s="235"/>
      <c r="Q209" s="235"/>
      <c r="R209" s="239"/>
      <c r="T209" s="240"/>
      <c r="U209" s="235"/>
      <c r="V209" s="235"/>
      <c r="W209" s="235"/>
      <c r="X209" s="235"/>
      <c r="Y209" s="235"/>
      <c r="Z209" s="235"/>
      <c r="AA209" s="241"/>
      <c r="AT209" s="242" t="s">
        <v>280</v>
      </c>
      <c r="AU209" s="242" t="s">
        <v>277</v>
      </c>
      <c r="AV209" s="10" t="s">
        <v>85</v>
      </c>
      <c r="AW209" s="10" t="s">
        <v>35</v>
      </c>
      <c r="AX209" s="10" t="s">
        <v>77</v>
      </c>
      <c r="AY209" s="242" t="s">
        <v>272</v>
      </c>
    </row>
    <row r="210" s="11" customFormat="1" ht="16.5" customHeight="1">
      <c r="B210" s="243"/>
      <c r="C210" s="244"/>
      <c r="D210" s="244"/>
      <c r="E210" s="245" t="s">
        <v>22</v>
      </c>
      <c r="F210" s="246" t="s">
        <v>1199</v>
      </c>
      <c r="G210" s="244"/>
      <c r="H210" s="244"/>
      <c r="I210" s="244"/>
      <c r="J210" s="244"/>
      <c r="K210" s="247">
        <v>125</v>
      </c>
      <c r="L210" s="244"/>
      <c r="M210" s="244"/>
      <c r="N210" s="244"/>
      <c r="O210" s="244"/>
      <c r="P210" s="244"/>
      <c r="Q210" s="244"/>
      <c r="R210" s="248"/>
      <c r="T210" s="249"/>
      <c r="U210" s="244"/>
      <c r="V210" s="244"/>
      <c r="W210" s="244"/>
      <c r="X210" s="244"/>
      <c r="Y210" s="244"/>
      <c r="Z210" s="244"/>
      <c r="AA210" s="250"/>
      <c r="AT210" s="251" t="s">
        <v>280</v>
      </c>
      <c r="AU210" s="251" t="s">
        <v>277</v>
      </c>
      <c r="AV210" s="11" t="s">
        <v>126</v>
      </c>
      <c r="AW210" s="11" t="s">
        <v>35</v>
      </c>
      <c r="AX210" s="11" t="s">
        <v>77</v>
      </c>
      <c r="AY210" s="251" t="s">
        <v>272</v>
      </c>
    </row>
    <row r="211" s="12" customFormat="1" ht="16.5" customHeight="1">
      <c r="B211" s="253"/>
      <c r="C211" s="254"/>
      <c r="D211" s="254"/>
      <c r="E211" s="255" t="s">
        <v>22</v>
      </c>
      <c r="F211" s="256" t="s">
        <v>284</v>
      </c>
      <c r="G211" s="254"/>
      <c r="H211" s="254"/>
      <c r="I211" s="254"/>
      <c r="J211" s="254"/>
      <c r="K211" s="257">
        <v>125</v>
      </c>
      <c r="L211" s="254"/>
      <c r="M211" s="254"/>
      <c r="N211" s="254"/>
      <c r="O211" s="254"/>
      <c r="P211" s="254"/>
      <c r="Q211" s="254"/>
      <c r="R211" s="258"/>
      <c r="T211" s="259"/>
      <c r="U211" s="254"/>
      <c r="V211" s="254"/>
      <c r="W211" s="254"/>
      <c r="X211" s="254"/>
      <c r="Y211" s="254"/>
      <c r="Z211" s="254"/>
      <c r="AA211" s="260"/>
      <c r="AT211" s="261" t="s">
        <v>280</v>
      </c>
      <c r="AU211" s="261" t="s">
        <v>277</v>
      </c>
      <c r="AV211" s="12" t="s">
        <v>277</v>
      </c>
      <c r="AW211" s="12" t="s">
        <v>35</v>
      </c>
      <c r="AX211" s="12" t="s">
        <v>77</v>
      </c>
      <c r="AY211" s="261" t="s">
        <v>272</v>
      </c>
    </row>
    <row r="212" s="13" customFormat="1" ht="16.5" customHeight="1">
      <c r="B212" s="262"/>
      <c r="C212" s="263"/>
      <c r="D212" s="263"/>
      <c r="E212" s="264" t="s">
        <v>22</v>
      </c>
      <c r="F212" s="265" t="s">
        <v>285</v>
      </c>
      <c r="G212" s="263"/>
      <c r="H212" s="263"/>
      <c r="I212" s="263"/>
      <c r="J212" s="263"/>
      <c r="K212" s="266">
        <v>125</v>
      </c>
      <c r="L212" s="263"/>
      <c r="M212" s="263"/>
      <c r="N212" s="263"/>
      <c r="O212" s="263"/>
      <c r="P212" s="263"/>
      <c r="Q212" s="263"/>
      <c r="R212" s="267"/>
      <c r="T212" s="268"/>
      <c r="U212" s="263"/>
      <c r="V212" s="263"/>
      <c r="W212" s="263"/>
      <c r="X212" s="263"/>
      <c r="Y212" s="263"/>
      <c r="Z212" s="263"/>
      <c r="AA212" s="269"/>
      <c r="AT212" s="270" t="s">
        <v>280</v>
      </c>
      <c r="AU212" s="270" t="s">
        <v>277</v>
      </c>
      <c r="AV212" s="13" t="s">
        <v>276</v>
      </c>
      <c r="AW212" s="13" t="s">
        <v>35</v>
      </c>
      <c r="AX212" s="13" t="s">
        <v>85</v>
      </c>
      <c r="AY212" s="270" t="s">
        <v>272</v>
      </c>
    </row>
    <row r="213" s="9" customFormat="1" ht="29.88" customHeight="1">
      <c r="B213" s="208"/>
      <c r="C213" s="209"/>
      <c r="D213" s="219" t="s">
        <v>232</v>
      </c>
      <c r="E213" s="219"/>
      <c r="F213" s="219"/>
      <c r="G213" s="219"/>
      <c r="H213" s="219"/>
      <c r="I213" s="219"/>
      <c r="J213" s="219"/>
      <c r="K213" s="219"/>
      <c r="L213" s="219"/>
      <c r="M213" s="219"/>
      <c r="N213" s="220">
        <f>BK213</f>
        <v>0</v>
      </c>
      <c r="O213" s="140"/>
      <c r="P213" s="140"/>
      <c r="Q213" s="140"/>
      <c r="R213" s="212"/>
      <c r="T213" s="213"/>
      <c r="U213" s="209"/>
      <c r="V213" s="209"/>
      <c r="W213" s="214">
        <f>W214</f>
        <v>0</v>
      </c>
      <c r="X213" s="209"/>
      <c r="Y213" s="214">
        <f>Y214</f>
        <v>0.086249999999999993</v>
      </c>
      <c r="Z213" s="209"/>
      <c r="AA213" s="215">
        <f>AA214</f>
        <v>0</v>
      </c>
      <c r="AR213" s="216" t="s">
        <v>85</v>
      </c>
      <c r="AT213" s="217" t="s">
        <v>76</v>
      </c>
      <c r="AU213" s="217" t="s">
        <v>85</v>
      </c>
      <c r="AY213" s="216" t="s">
        <v>272</v>
      </c>
      <c r="BK213" s="218">
        <f>BK214</f>
        <v>0</v>
      </c>
    </row>
    <row r="214" s="9" customFormat="1" ht="14.88" customHeight="1">
      <c r="B214" s="208"/>
      <c r="C214" s="209"/>
      <c r="D214" s="219" t="s">
        <v>233</v>
      </c>
      <c r="E214" s="219"/>
      <c r="F214" s="219"/>
      <c r="G214" s="219"/>
      <c r="H214" s="219"/>
      <c r="I214" s="219"/>
      <c r="J214" s="219"/>
      <c r="K214" s="219"/>
      <c r="L214" s="219"/>
      <c r="M214" s="219"/>
      <c r="N214" s="221">
        <f>BK214</f>
        <v>0</v>
      </c>
      <c r="O214" s="222"/>
      <c r="P214" s="222"/>
      <c r="Q214" s="222"/>
      <c r="R214" s="212"/>
      <c r="T214" s="213"/>
      <c r="U214" s="209"/>
      <c r="V214" s="209"/>
      <c r="W214" s="214">
        <f>SUM(W215:W222)</f>
        <v>0</v>
      </c>
      <c r="X214" s="209"/>
      <c r="Y214" s="214">
        <f>SUM(Y215:Y222)</f>
        <v>0.086249999999999993</v>
      </c>
      <c r="Z214" s="209"/>
      <c r="AA214" s="215">
        <f>SUM(AA215:AA222)</f>
        <v>0</v>
      </c>
      <c r="AR214" s="216" t="s">
        <v>85</v>
      </c>
      <c r="AT214" s="217" t="s">
        <v>76</v>
      </c>
      <c r="AU214" s="217" t="s">
        <v>126</v>
      </c>
      <c r="AY214" s="216" t="s">
        <v>272</v>
      </c>
      <c r="BK214" s="218">
        <f>SUM(BK215:BK222)</f>
        <v>0</v>
      </c>
    </row>
    <row r="215" s="1" customFormat="1" ht="38.25" customHeight="1">
      <c r="B215" s="48"/>
      <c r="C215" s="223" t="s">
        <v>338</v>
      </c>
      <c r="D215" s="223" t="s">
        <v>273</v>
      </c>
      <c r="E215" s="224" t="s">
        <v>1215</v>
      </c>
      <c r="F215" s="225" t="s">
        <v>1216</v>
      </c>
      <c r="G215" s="225"/>
      <c r="H215" s="225"/>
      <c r="I215" s="225"/>
      <c r="J215" s="226" t="s">
        <v>334</v>
      </c>
      <c r="K215" s="227">
        <v>125</v>
      </c>
      <c r="L215" s="228">
        <v>0</v>
      </c>
      <c r="M215" s="229"/>
      <c r="N215" s="230">
        <f>ROUND(L215*K215,2)</f>
        <v>0</v>
      </c>
      <c r="O215" s="230"/>
      <c r="P215" s="230"/>
      <c r="Q215" s="230"/>
      <c r="R215" s="50"/>
      <c r="T215" s="231" t="s">
        <v>22</v>
      </c>
      <c r="U215" s="58" t="s">
        <v>42</v>
      </c>
      <c r="V215" s="49"/>
      <c r="W215" s="232">
        <f>V215*K215</f>
        <v>0</v>
      </c>
      <c r="X215" s="232">
        <v>0.00068999999999999997</v>
      </c>
      <c r="Y215" s="232">
        <f>X215*K215</f>
        <v>0.086249999999999993</v>
      </c>
      <c r="Z215" s="232">
        <v>0</v>
      </c>
      <c r="AA215" s="233">
        <f>Z215*K215</f>
        <v>0</v>
      </c>
      <c r="AR215" s="24" t="s">
        <v>276</v>
      </c>
      <c r="AT215" s="24" t="s">
        <v>273</v>
      </c>
      <c r="AU215" s="24" t="s">
        <v>277</v>
      </c>
      <c r="AY215" s="24" t="s">
        <v>272</v>
      </c>
      <c r="BE215" s="144">
        <f>IF(U215="základní",N215,0)</f>
        <v>0</v>
      </c>
      <c r="BF215" s="144">
        <f>IF(U215="snížená",N215,0)</f>
        <v>0</v>
      </c>
      <c r="BG215" s="144">
        <f>IF(U215="zákl. přenesená",N215,0)</f>
        <v>0</v>
      </c>
      <c r="BH215" s="144">
        <f>IF(U215="sníž. přenesená",N215,0)</f>
        <v>0</v>
      </c>
      <c r="BI215" s="144">
        <f>IF(U215="nulová",N215,0)</f>
        <v>0</v>
      </c>
      <c r="BJ215" s="24" t="s">
        <v>85</v>
      </c>
      <c r="BK215" s="144">
        <f>ROUND(L215*K215,2)</f>
        <v>0</v>
      </c>
      <c r="BL215" s="24" t="s">
        <v>276</v>
      </c>
      <c r="BM215" s="24" t="s">
        <v>1217</v>
      </c>
    </row>
    <row r="216" s="10" customFormat="1" ht="16.5" customHeight="1">
      <c r="B216" s="234"/>
      <c r="C216" s="235"/>
      <c r="D216" s="235"/>
      <c r="E216" s="236" t="s">
        <v>22</v>
      </c>
      <c r="F216" s="237" t="s">
        <v>708</v>
      </c>
      <c r="G216" s="238"/>
      <c r="H216" s="238"/>
      <c r="I216" s="238"/>
      <c r="J216" s="235"/>
      <c r="K216" s="236" t="s">
        <v>22</v>
      </c>
      <c r="L216" s="235"/>
      <c r="M216" s="235"/>
      <c r="N216" s="235"/>
      <c r="O216" s="235"/>
      <c r="P216" s="235"/>
      <c r="Q216" s="235"/>
      <c r="R216" s="239"/>
      <c r="T216" s="240"/>
      <c r="U216" s="235"/>
      <c r="V216" s="235"/>
      <c r="W216" s="235"/>
      <c r="X216" s="235"/>
      <c r="Y216" s="235"/>
      <c r="Z216" s="235"/>
      <c r="AA216" s="241"/>
      <c r="AT216" s="242" t="s">
        <v>280</v>
      </c>
      <c r="AU216" s="242" t="s">
        <v>277</v>
      </c>
      <c r="AV216" s="10" t="s">
        <v>85</v>
      </c>
      <c r="AW216" s="10" t="s">
        <v>35</v>
      </c>
      <c r="AX216" s="10" t="s">
        <v>77</v>
      </c>
      <c r="AY216" s="242" t="s">
        <v>272</v>
      </c>
    </row>
    <row r="217" s="11" customFormat="1" ht="16.5" customHeight="1">
      <c r="B217" s="243"/>
      <c r="C217" s="244"/>
      <c r="D217" s="244"/>
      <c r="E217" s="245" t="s">
        <v>22</v>
      </c>
      <c r="F217" s="246" t="s">
        <v>22</v>
      </c>
      <c r="G217" s="244"/>
      <c r="H217" s="244"/>
      <c r="I217" s="244"/>
      <c r="J217" s="244"/>
      <c r="K217" s="247">
        <v>0</v>
      </c>
      <c r="L217" s="244"/>
      <c r="M217" s="244"/>
      <c r="N217" s="244"/>
      <c r="O217" s="244"/>
      <c r="P217" s="244"/>
      <c r="Q217" s="244"/>
      <c r="R217" s="248"/>
      <c r="T217" s="249"/>
      <c r="U217" s="244"/>
      <c r="V217" s="244"/>
      <c r="W217" s="244"/>
      <c r="X217" s="244"/>
      <c r="Y217" s="244"/>
      <c r="Z217" s="244"/>
      <c r="AA217" s="250"/>
      <c r="AT217" s="251" t="s">
        <v>280</v>
      </c>
      <c r="AU217" s="251" t="s">
        <v>277</v>
      </c>
      <c r="AV217" s="11" t="s">
        <v>126</v>
      </c>
      <c r="AW217" s="11" t="s">
        <v>6</v>
      </c>
      <c r="AX217" s="11" t="s">
        <v>77</v>
      </c>
      <c r="AY217" s="251" t="s">
        <v>272</v>
      </c>
    </row>
    <row r="218" s="10" customFormat="1" ht="16.5" customHeight="1">
      <c r="B218" s="234"/>
      <c r="C218" s="235"/>
      <c r="D218" s="235"/>
      <c r="E218" s="236" t="s">
        <v>22</v>
      </c>
      <c r="F218" s="252" t="s">
        <v>1188</v>
      </c>
      <c r="G218" s="235"/>
      <c r="H218" s="235"/>
      <c r="I218" s="235"/>
      <c r="J218" s="235"/>
      <c r="K218" s="236" t="s">
        <v>22</v>
      </c>
      <c r="L218" s="235"/>
      <c r="M218" s="235"/>
      <c r="N218" s="235"/>
      <c r="O218" s="235"/>
      <c r="P218" s="235"/>
      <c r="Q218" s="235"/>
      <c r="R218" s="239"/>
      <c r="T218" s="240"/>
      <c r="U218" s="235"/>
      <c r="V218" s="235"/>
      <c r="W218" s="235"/>
      <c r="X218" s="235"/>
      <c r="Y218" s="235"/>
      <c r="Z218" s="235"/>
      <c r="AA218" s="241"/>
      <c r="AT218" s="242" t="s">
        <v>280</v>
      </c>
      <c r="AU218" s="242" t="s">
        <v>277</v>
      </c>
      <c r="AV218" s="10" t="s">
        <v>85</v>
      </c>
      <c r="AW218" s="10" t="s">
        <v>35</v>
      </c>
      <c r="AX218" s="10" t="s">
        <v>77</v>
      </c>
      <c r="AY218" s="242" t="s">
        <v>272</v>
      </c>
    </row>
    <row r="219" s="10" customFormat="1" ht="16.5" customHeight="1">
      <c r="B219" s="234"/>
      <c r="C219" s="235"/>
      <c r="D219" s="235"/>
      <c r="E219" s="236" t="s">
        <v>22</v>
      </c>
      <c r="F219" s="252" t="s">
        <v>474</v>
      </c>
      <c r="G219" s="235"/>
      <c r="H219" s="235"/>
      <c r="I219" s="235"/>
      <c r="J219" s="235"/>
      <c r="K219" s="236" t="s">
        <v>22</v>
      </c>
      <c r="L219" s="235"/>
      <c r="M219" s="235"/>
      <c r="N219" s="235"/>
      <c r="O219" s="235"/>
      <c r="P219" s="235"/>
      <c r="Q219" s="235"/>
      <c r="R219" s="239"/>
      <c r="T219" s="240"/>
      <c r="U219" s="235"/>
      <c r="V219" s="235"/>
      <c r="W219" s="235"/>
      <c r="X219" s="235"/>
      <c r="Y219" s="235"/>
      <c r="Z219" s="235"/>
      <c r="AA219" s="241"/>
      <c r="AT219" s="242" t="s">
        <v>280</v>
      </c>
      <c r="AU219" s="242" t="s">
        <v>277</v>
      </c>
      <c r="AV219" s="10" t="s">
        <v>85</v>
      </c>
      <c r="AW219" s="10" t="s">
        <v>35</v>
      </c>
      <c r="AX219" s="10" t="s">
        <v>77</v>
      </c>
      <c r="AY219" s="242" t="s">
        <v>272</v>
      </c>
    </row>
    <row r="220" s="11" customFormat="1" ht="16.5" customHeight="1">
      <c r="B220" s="243"/>
      <c r="C220" s="244"/>
      <c r="D220" s="244"/>
      <c r="E220" s="245" t="s">
        <v>22</v>
      </c>
      <c r="F220" s="246" t="s">
        <v>1199</v>
      </c>
      <c r="G220" s="244"/>
      <c r="H220" s="244"/>
      <c r="I220" s="244"/>
      <c r="J220" s="244"/>
      <c r="K220" s="247">
        <v>125</v>
      </c>
      <c r="L220" s="244"/>
      <c r="M220" s="244"/>
      <c r="N220" s="244"/>
      <c r="O220" s="244"/>
      <c r="P220" s="244"/>
      <c r="Q220" s="244"/>
      <c r="R220" s="248"/>
      <c r="T220" s="249"/>
      <c r="U220" s="244"/>
      <c r="V220" s="244"/>
      <c r="W220" s="244"/>
      <c r="X220" s="244"/>
      <c r="Y220" s="244"/>
      <c r="Z220" s="244"/>
      <c r="AA220" s="250"/>
      <c r="AT220" s="251" t="s">
        <v>280</v>
      </c>
      <c r="AU220" s="251" t="s">
        <v>277</v>
      </c>
      <c r="AV220" s="11" t="s">
        <v>126</v>
      </c>
      <c r="AW220" s="11" t="s">
        <v>35</v>
      </c>
      <c r="AX220" s="11" t="s">
        <v>77</v>
      </c>
      <c r="AY220" s="251" t="s">
        <v>272</v>
      </c>
    </row>
    <row r="221" s="12" customFormat="1" ht="16.5" customHeight="1">
      <c r="B221" s="253"/>
      <c r="C221" s="254"/>
      <c r="D221" s="254"/>
      <c r="E221" s="255" t="s">
        <v>22</v>
      </c>
      <c r="F221" s="256" t="s">
        <v>284</v>
      </c>
      <c r="G221" s="254"/>
      <c r="H221" s="254"/>
      <c r="I221" s="254"/>
      <c r="J221" s="254"/>
      <c r="K221" s="257">
        <v>125</v>
      </c>
      <c r="L221" s="254"/>
      <c r="M221" s="254"/>
      <c r="N221" s="254"/>
      <c r="O221" s="254"/>
      <c r="P221" s="254"/>
      <c r="Q221" s="254"/>
      <c r="R221" s="258"/>
      <c r="T221" s="259"/>
      <c r="U221" s="254"/>
      <c r="V221" s="254"/>
      <c r="W221" s="254"/>
      <c r="X221" s="254"/>
      <c r="Y221" s="254"/>
      <c r="Z221" s="254"/>
      <c r="AA221" s="260"/>
      <c r="AT221" s="261" t="s">
        <v>280</v>
      </c>
      <c r="AU221" s="261" t="s">
        <v>277</v>
      </c>
      <c r="AV221" s="12" t="s">
        <v>277</v>
      </c>
      <c r="AW221" s="12" t="s">
        <v>35</v>
      </c>
      <c r="AX221" s="12" t="s">
        <v>77</v>
      </c>
      <c r="AY221" s="261" t="s">
        <v>272</v>
      </c>
    </row>
    <row r="222" s="13" customFormat="1" ht="16.5" customHeight="1">
      <c r="B222" s="262"/>
      <c r="C222" s="263"/>
      <c r="D222" s="263"/>
      <c r="E222" s="264" t="s">
        <v>22</v>
      </c>
      <c r="F222" s="265" t="s">
        <v>285</v>
      </c>
      <c r="G222" s="263"/>
      <c r="H222" s="263"/>
      <c r="I222" s="263"/>
      <c r="J222" s="263"/>
      <c r="K222" s="266">
        <v>125</v>
      </c>
      <c r="L222" s="263"/>
      <c r="M222" s="263"/>
      <c r="N222" s="263"/>
      <c r="O222" s="263"/>
      <c r="P222" s="263"/>
      <c r="Q222" s="263"/>
      <c r="R222" s="267"/>
      <c r="T222" s="268"/>
      <c r="U222" s="263"/>
      <c r="V222" s="263"/>
      <c r="W222" s="263"/>
      <c r="X222" s="263"/>
      <c r="Y222" s="263"/>
      <c r="Z222" s="263"/>
      <c r="AA222" s="269"/>
      <c r="AT222" s="270" t="s">
        <v>280</v>
      </c>
      <c r="AU222" s="270" t="s">
        <v>277</v>
      </c>
      <c r="AV222" s="13" t="s">
        <v>276</v>
      </c>
      <c r="AW222" s="13" t="s">
        <v>35</v>
      </c>
      <c r="AX222" s="13" t="s">
        <v>85</v>
      </c>
      <c r="AY222" s="270" t="s">
        <v>272</v>
      </c>
    </row>
    <row r="223" s="9" customFormat="1" ht="29.88" customHeight="1">
      <c r="B223" s="208"/>
      <c r="C223" s="209"/>
      <c r="D223" s="219" t="s">
        <v>235</v>
      </c>
      <c r="E223" s="219"/>
      <c r="F223" s="219"/>
      <c r="G223" s="219"/>
      <c r="H223" s="219"/>
      <c r="I223" s="219"/>
      <c r="J223" s="219"/>
      <c r="K223" s="219"/>
      <c r="L223" s="219"/>
      <c r="M223" s="219"/>
      <c r="N223" s="221">
        <f>BK223</f>
        <v>0</v>
      </c>
      <c r="O223" s="222"/>
      <c r="P223" s="222"/>
      <c r="Q223" s="222"/>
      <c r="R223" s="212"/>
      <c r="T223" s="213"/>
      <c r="U223" s="209"/>
      <c r="V223" s="209"/>
      <c r="W223" s="214">
        <f>W224</f>
        <v>0</v>
      </c>
      <c r="X223" s="209"/>
      <c r="Y223" s="214">
        <f>Y224</f>
        <v>0</v>
      </c>
      <c r="Z223" s="209"/>
      <c r="AA223" s="215">
        <f>AA224</f>
        <v>0</v>
      </c>
      <c r="AR223" s="216" t="s">
        <v>85</v>
      </c>
      <c r="AT223" s="217" t="s">
        <v>76</v>
      </c>
      <c r="AU223" s="217" t="s">
        <v>85</v>
      </c>
      <c r="AY223" s="216" t="s">
        <v>272</v>
      </c>
      <c r="BK223" s="218">
        <f>BK224</f>
        <v>0</v>
      </c>
    </row>
    <row r="224" s="1" customFormat="1" ht="51" customHeight="1">
      <c r="B224" s="48"/>
      <c r="C224" s="223" t="s">
        <v>343</v>
      </c>
      <c r="D224" s="223" t="s">
        <v>273</v>
      </c>
      <c r="E224" s="224" t="s">
        <v>1218</v>
      </c>
      <c r="F224" s="225" t="s">
        <v>1219</v>
      </c>
      <c r="G224" s="225"/>
      <c r="H224" s="225"/>
      <c r="I224" s="225"/>
      <c r="J224" s="226" t="s">
        <v>321</v>
      </c>
      <c r="K224" s="227">
        <v>0.085999999999999993</v>
      </c>
      <c r="L224" s="228">
        <v>0</v>
      </c>
      <c r="M224" s="229"/>
      <c r="N224" s="230">
        <f>ROUND(L224*K224,2)</f>
        <v>0</v>
      </c>
      <c r="O224" s="230"/>
      <c r="P224" s="230"/>
      <c r="Q224" s="230"/>
      <c r="R224" s="50"/>
      <c r="T224" s="231" t="s">
        <v>22</v>
      </c>
      <c r="U224" s="58" t="s">
        <v>42</v>
      </c>
      <c r="V224" s="49"/>
      <c r="W224" s="232">
        <f>V224*K224</f>
        <v>0</v>
      </c>
      <c r="X224" s="232">
        <v>0</v>
      </c>
      <c r="Y224" s="232">
        <f>X224*K224</f>
        <v>0</v>
      </c>
      <c r="Z224" s="232">
        <v>0</v>
      </c>
      <c r="AA224" s="233">
        <f>Z224*K224</f>
        <v>0</v>
      </c>
      <c r="AR224" s="24" t="s">
        <v>276</v>
      </c>
      <c r="AT224" s="24" t="s">
        <v>273</v>
      </c>
      <c r="AU224" s="24" t="s">
        <v>126</v>
      </c>
      <c r="AY224" s="24" t="s">
        <v>272</v>
      </c>
      <c r="BE224" s="144">
        <f>IF(U224="základní",N224,0)</f>
        <v>0</v>
      </c>
      <c r="BF224" s="144">
        <f>IF(U224="snížená",N224,0)</f>
        <v>0</v>
      </c>
      <c r="BG224" s="144">
        <f>IF(U224="zákl. přenesená",N224,0)</f>
        <v>0</v>
      </c>
      <c r="BH224" s="144">
        <f>IF(U224="sníž. přenesená",N224,0)</f>
        <v>0</v>
      </c>
      <c r="BI224" s="144">
        <f>IF(U224="nulová",N224,0)</f>
        <v>0</v>
      </c>
      <c r="BJ224" s="24" t="s">
        <v>85</v>
      </c>
      <c r="BK224" s="144">
        <f>ROUND(L224*K224,2)</f>
        <v>0</v>
      </c>
      <c r="BL224" s="24" t="s">
        <v>276</v>
      </c>
      <c r="BM224" s="24" t="s">
        <v>1220</v>
      </c>
    </row>
    <row r="225" s="1" customFormat="1" ht="49.92" customHeight="1">
      <c r="B225" s="48"/>
      <c r="C225" s="49"/>
      <c r="D225" s="210" t="s">
        <v>1010</v>
      </c>
      <c r="E225" s="49"/>
      <c r="F225" s="49"/>
      <c r="G225" s="49"/>
      <c r="H225" s="49"/>
      <c r="I225" s="49"/>
      <c r="J225" s="49"/>
      <c r="K225" s="49"/>
      <c r="L225" s="49"/>
      <c r="M225" s="49"/>
      <c r="N225" s="281">
        <f>BK225</f>
        <v>0</v>
      </c>
      <c r="O225" s="282"/>
      <c r="P225" s="282"/>
      <c r="Q225" s="282"/>
      <c r="R225" s="50"/>
      <c r="T225" s="196"/>
      <c r="U225" s="74"/>
      <c r="V225" s="74"/>
      <c r="W225" s="74"/>
      <c r="X225" s="74"/>
      <c r="Y225" s="74"/>
      <c r="Z225" s="74"/>
      <c r="AA225" s="76"/>
      <c r="AT225" s="24" t="s">
        <v>76</v>
      </c>
      <c r="AU225" s="24" t="s">
        <v>77</v>
      </c>
      <c r="AY225" s="24" t="s">
        <v>1011</v>
      </c>
      <c r="BK225" s="144">
        <v>0</v>
      </c>
    </row>
    <row r="226" s="1" customFormat="1" ht="6.96" customHeight="1">
      <c r="B226" s="77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9"/>
    </row>
  </sheetData>
  <sheetProtection sheet="1" formatColumns="0" formatRows="0" objects="1" scenarios="1" spinCount="10" saltValue="o6tm8fuaBWyTKm+Mtoo2nZwNMzLcdgbPK/MKaP5GNXbhYe8Xz1/ymGgDXEsU1nCSX1HgXrhlqqXKuidjRbNL9Q==" hashValue="i8KypYbiiPAsw6iazDuJcSQ8ItXI1JL3DyRcU+5GLACID1WCwP2ylASlbeLP+7DvoQd5Qf6K0CGNk8L6SIsrYg==" algorithmName="SHA-512" password="CC35"/>
  <mergeCells count="197">
    <mergeCell ref="F217:I217"/>
    <mergeCell ref="F215:I215"/>
    <mergeCell ref="L215:M215"/>
    <mergeCell ref="N215:Q215"/>
    <mergeCell ref="F216:I216"/>
    <mergeCell ref="F218:I218"/>
    <mergeCell ref="F219:I219"/>
    <mergeCell ref="F220:I220"/>
    <mergeCell ref="F221:I221"/>
    <mergeCell ref="F222:I222"/>
    <mergeCell ref="F224:I224"/>
    <mergeCell ref="L224:M224"/>
    <mergeCell ref="N224:Q224"/>
    <mergeCell ref="N214:Q214"/>
    <mergeCell ref="N223:Q223"/>
    <mergeCell ref="N225:Q225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7:Q97"/>
    <mergeCell ref="N98:Q98"/>
    <mergeCell ref="N99:Q99"/>
    <mergeCell ref="N101:Q101"/>
    <mergeCell ref="N102:Q102"/>
    <mergeCell ref="N103:Q103"/>
    <mergeCell ref="N104:Q104"/>
    <mergeCell ref="N105:Q105"/>
    <mergeCell ref="N106:Q106"/>
    <mergeCell ref="N107:Q107"/>
    <mergeCell ref="L109:Q109"/>
    <mergeCell ref="D102:H102"/>
    <mergeCell ref="D106:H106"/>
    <mergeCell ref="D103:H103"/>
    <mergeCell ref="D104:H104"/>
    <mergeCell ref="D105:H105"/>
    <mergeCell ref="C115:Q115"/>
    <mergeCell ref="F117:P117"/>
    <mergeCell ref="F118:P118"/>
    <mergeCell ref="M120:P120"/>
    <mergeCell ref="M122:Q122"/>
    <mergeCell ref="M123:Q123"/>
    <mergeCell ref="F125:I125"/>
    <mergeCell ref="F129:I129"/>
    <mergeCell ref="L125:M125"/>
    <mergeCell ref="N125:Q125"/>
    <mergeCell ref="L129:M129"/>
    <mergeCell ref="N129:Q129"/>
    <mergeCell ref="F130:I130"/>
    <mergeCell ref="F131:I131"/>
    <mergeCell ref="F132:I132"/>
    <mergeCell ref="F133:I133"/>
    <mergeCell ref="F134:I134"/>
    <mergeCell ref="F135:I135"/>
    <mergeCell ref="N126:Q126"/>
    <mergeCell ref="N127:Q127"/>
    <mergeCell ref="N128:Q128"/>
    <mergeCell ref="F136:I136"/>
    <mergeCell ref="F139:I139"/>
    <mergeCell ref="F138:I138"/>
    <mergeCell ref="L138:M138"/>
    <mergeCell ref="N138:Q138"/>
    <mergeCell ref="F140:I140"/>
    <mergeCell ref="F141:I141"/>
    <mergeCell ref="F142:I142"/>
    <mergeCell ref="F143:I143"/>
    <mergeCell ref="F144:I144"/>
    <mergeCell ref="F145:I145"/>
    <mergeCell ref="N137:Q137"/>
    <mergeCell ref="F147:I147"/>
    <mergeCell ref="F150:I150"/>
    <mergeCell ref="L147:M147"/>
    <mergeCell ref="N147:Q147"/>
    <mergeCell ref="F148:I148"/>
    <mergeCell ref="F149:I149"/>
    <mergeCell ref="F151:I151"/>
    <mergeCell ref="F152:I152"/>
    <mergeCell ref="F153:I153"/>
    <mergeCell ref="F154:I154"/>
    <mergeCell ref="L154:M154"/>
    <mergeCell ref="N154:Q154"/>
    <mergeCell ref="F155:I155"/>
    <mergeCell ref="N146:Q146"/>
    <mergeCell ref="F156:I156"/>
    <mergeCell ref="F159:I159"/>
    <mergeCell ref="F157:I157"/>
    <mergeCell ref="F158:I158"/>
    <mergeCell ref="F160:I160"/>
    <mergeCell ref="F162:I162"/>
    <mergeCell ref="L162:M162"/>
    <mergeCell ref="N162:Q162"/>
    <mergeCell ref="F163:I163"/>
    <mergeCell ref="F164:I164"/>
    <mergeCell ref="F165:I165"/>
    <mergeCell ref="F166:I166"/>
    <mergeCell ref="F167:I167"/>
    <mergeCell ref="F168:I168"/>
    <mergeCell ref="N161:Q161"/>
    <mergeCell ref="F169:I169"/>
    <mergeCell ref="F172:I172"/>
    <mergeCell ref="L172:M172"/>
    <mergeCell ref="N172:Q172"/>
    <mergeCell ref="F173:I173"/>
    <mergeCell ref="F174:I174"/>
    <mergeCell ref="F175:I175"/>
    <mergeCell ref="F176:I176"/>
    <mergeCell ref="F177:I177"/>
    <mergeCell ref="F178:I178"/>
    <mergeCell ref="F179:I179"/>
    <mergeCell ref="L180:M180"/>
    <mergeCell ref="N180:Q180"/>
    <mergeCell ref="N170:Q170"/>
    <mergeCell ref="N171:Q171"/>
    <mergeCell ref="F180:I180"/>
    <mergeCell ref="F183:I183"/>
    <mergeCell ref="F181:I181"/>
    <mergeCell ref="F182:I182"/>
    <mergeCell ref="F184:I184"/>
    <mergeCell ref="F185:I185"/>
    <mergeCell ref="F186:I186"/>
    <mergeCell ref="F187:I187"/>
    <mergeCell ref="F188:I188"/>
    <mergeCell ref="L188:M188"/>
    <mergeCell ref="N188:Q188"/>
    <mergeCell ref="F189:I189"/>
    <mergeCell ref="F190:I190"/>
    <mergeCell ref="F191:I191"/>
    <mergeCell ref="F194:I194"/>
    <mergeCell ref="F192:I192"/>
    <mergeCell ref="F193:I193"/>
    <mergeCell ref="F195:I195"/>
    <mergeCell ref="F196:I196"/>
    <mergeCell ref="L196:M196"/>
    <mergeCell ref="N196:Q196"/>
    <mergeCell ref="F197:I197"/>
    <mergeCell ref="F198:I198"/>
    <mergeCell ref="F199:I199"/>
    <mergeCell ref="F200:I200"/>
    <mergeCell ref="F201:I201"/>
    <mergeCell ref="F202:I202"/>
    <mergeCell ref="F205:I205"/>
    <mergeCell ref="F203:I203"/>
    <mergeCell ref="L205:M205"/>
    <mergeCell ref="N205:Q205"/>
    <mergeCell ref="F206:I206"/>
    <mergeCell ref="F207:I207"/>
    <mergeCell ref="F208:I208"/>
    <mergeCell ref="F209:I209"/>
    <mergeCell ref="F210:I210"/>
    <mergeCell ref="F211:I211"/>
    <mergeCell ref="F212:I212"/>
    <mergeCell ref="N204:Q204"/>
    <mergeCell ref="N213:Q213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</mergeCells>
  <hyperlinks>
    <hyperlink ref="F1:G1" location="C2" display="1) Krycí list rozpočtu"/>
    <hyperlink ref="H1:K1" location="C86" display="2) Rekapitulace rozpočtu"/>
    <hyperlink ref="L1" location="C125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5"/>
      <c r="B1" s="15"/>
      <c r="C1" s="15"/>
      <c r="D1" s="16" t="s">
        <v>1</v>
      </c>
      <c r="E1" s="15"/>
      <c r="F1" s="17" t="s">
        <v>117</v>
      </c>
      <c r="G1" s="17"/>
      <c r="H1" s="156" t="s">
        <v>118</v>
      </c>
      <c r="I1" s="156"/>
      <c r="J1" s="156"/>
      <c r="K1" s="156"/>
      <c r="L1" s="17" t="s">
        <v>119</v>
      </c>
      <c r="M1" s="15"/>
      <c r="N1" s="15"/>
      <c r="O1" s="16" t="s">
        <v>120</v>
      </c>
      <c r="P1" s="15"/>
      <c r="Q1" s="15"/>
      <c r="R1" s="15"/>
      <c r="S1" s="17" t="s">
        <v>121</v>
      </c>
      <c r="T1" s="17"/>
      <c r="U1" s="155"/>
      <c r="V1" s="15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95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126</v>
      </c>
    </row>
    <row r="4" ht="36.96" customHeight="1">
      <c r="B4" s="28"/>
      <c r="C4" s="29" t="s">
        <v>130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19</v>
      </c>
      <c r="E6" s="33"/>
      <c r="F6" s="158" t="str">
        <f>'Rekapitulace stavby'!K6</f>
        <v>Napojení nového vodního zdroje - vrtu, Vysoké nad Jizerou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s="1" customFormat="1" ht="32.88" customHeight="1">
      <c r="B7" s="48"/>
      <c r="C7" s="49"/>
      <c r="D7" s="37" t="s">
        <v>138</v>
      </c>
      <c r="E7" s="49"/>
      <c r="F7" s="38" t="s">
        <v>1221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</row>
    <row r="8" s="1" customFormat="1" ht="14.4" customHeight="1">
      <c r="B8" s="48"/>
      <c r="C8" s="49"/>
      <c r="D8" s="40" t="s">
        <v>21</v>
      </c>
      <c r="E8" s="49"/>
      <c r="F8" s="35" t="s">
        <v>22</v>
      </c>
      <c r="G8" s="49"/>
      <c r="H8" s="49"/>
      <c r="I8" s="49"/>
      <c r="J8" s="49"/>
      <c r="K8" s="49"/>
      <c r="L8" s="49"/>
      <c r="M8" s="40" t="s">
        <v>23</v>
      </c>
      <c r="N8" s="49"/>
      <c r="O8" s="35" t="s">
        <v>22</v>
      </c>
      <c r="P8" s="49"/>
      <c r="Q8" s="49"/>
      <c r="R8" s="50"/>
    </row>
    <row r="9" s="1" customFormat="1" ht="14.4" customHeight="1">
      <c r="B9" s="48"/>
      <c r="C9" s="49"/>
      <c r="D9" s="40" t="s">
        <v>24</v>
      </c>
      <c r="E9" s="49"/>
      <c r="F9" s="35" t="s">
        <v>25</v>
      </c>
      <c r="G9" s="49"/>
      <c r="H9" s="49"/>
      <c r="I9" s="49"/>
      <c r="J9" s="49"/>
      <c r="K9" s="49"/>
      <c r="L9" s="49"/>
      <c r="M9" s="40" t="s">
        <v>26</v>
      </c>
      <c r="N9" s="49"/>
      <c r="O9" s="159" t="str">
        <f>'Rekapitulace stavby'!AN8</f>
        <v>7. 8. 2018</v>
      </c>
      <c r="P9" s="92"/>
      <c r="Q9" s="49"/>
      <c r="R9" s="50"/>
    </row>
    <row r="10" s="1" customFormat="1" ht="10.8" customHeight="1"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0"/>
    </row>
    <row r="11" s="1" customFormat="1" ht="14.4" customHeight="1">
      <c r="B11" s="48"/>
      <c r="C11" s="49"/>
      <c r="D11" s="40" t="s">
        <v>28</v>
      </c>
      <c r="E11" s="49"/>
      <c r="F11" s="49"/>
      <c r="G11" s="49"/>
      <c r="H11" s="49"/>
      <c r="I11" s="49"/>
      <c r="J11" s="49"/>
      <c r="K11" s="49"/>
      <c r="L11" s="49"/>
      <c r="M11" s="40" t="s">
        <v>29</v>
      </c>
      <c r="N11" s="49"/>
      <c r="O11" s="35" t="str">
        <f>IF('Rekapitulace stavby'!AN10="","",'Rekapitulace stavby'!AN10)</f>
        <v/>
      </c>
      <c r="P11" s="35"/>
      <c r="Q11" s="49"/>
      <c r="R11" s="50"/>
    </row>
    <row r="12" s="1" customFormat="1" ht="18" customHeight="1">
      <c r="B12" s="48"/>
      <c r="C12" s="49"/>
      <c r="D12" s="49"/>
      <c r="E12" s="35" t="str">
        <f>IF('Rekapitulace stavby'!E11="","",'Rekapitulace stavby'!E11)</f>
        <v xml:space="preserve"> </v>
      </c>
      <c r="F12" s="49"/>
      <c r="G12" s="49"/>
      <c r="H12" s="49"/>
      <c r="I12" s="49"/>
      <c r="J12" s="49"/>
      <c r="K12" s="49"/>
      <c r="L12" s="49"/>
      <c r="M12" s="40" t="s">
        <v>31</v>
      </c>
      <c r="N12" s="49"/>
      <c r="O12" s="35" t="str">
        <f>IF('Rekapitulace stavby'!AN11="","",'Rekapitulace stavby'!AN11)</f>
        <v/>
      </c>
      <c r="P12" s="35"/>
      <c r="Q12" s="49"/>
      <c r="R12" s="50"/>
    </row>
    <row r="13" s="1" customFormat="1" ht="6.96" customHeight="1"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="1" customFormat="1" ht="14.4" customHeight="1">
      <c r="B14" s="48"/>
      <c r="C14" s="49"/>
      <c r="D14" s="40" t="s">
        <v>32</v>
      </c>
      <c r="E14" s="49"/>
      <c r="F14" s="49"/>
      <c r="G14" s="49"/>
      <c r="H14" s="49"/>
      <c r="I14" s="49"/>
      <c r="J14" s="49"/>
      <c r="K14" s="49"/>
      <c r="L14" s="49"/>
      <c r="M14" s="40" t="s">
        <v>29</v>
      </c>
      <c r="N14" s="49"/>
      <c r="O14" s="41" t="str">
        <f>IF('Rekapitulace stavby'!AN13="","",'Rekapitulace stavby'!AN13)</f>
        <v>Vyplň údaj</v>
      </c>
      <c r="P14" s="35"/>
      <c r="Q14" s="49"/>
      <c r="R14" s="50"/>
    </row>
    <row r="15" s="1" customFormat="1" ht="18" customHeight="1">
      <c r="B15" s="48"/>
      <c r="C15" s="49"/>
      <c r="D15" s="49"/>
      <c r="E15" s="41" t="str">
        <f>IF('Rekapitulace stavby'!E14="","",'Rekapitulace stavby'!E14)</f>
        <v>Vyplň údaj</v>
      </c>
      <c r="F15" s="160"/>
      <c r="G15" s="160"/>
      <c r="H15" s="160"/>
      <c r="I15" s="160"/>
      <c r="J15" s="160"/>
      <c r="K15" s="160"/>
      <c r="L15" s="160"/>
      <c r="M15" s="40" t="s">
        <v>31</v>
      </c>
      <c r="N15" s="49"/>
      <c r="O15" s="41" t="str">
        <f>IF('Rekapitulace stavby'!AN14="","",'Rekapitulace stavby'!AN14)</f>
        <v>Vyplň údaj</v>
      </c>
      <c r="P15" s="35"/>
      <c r="Q15" s="49"/>
      <c r="R15" s="50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</row>
    <row r="17" s="1" customFormat="1" ht="14.4" customHeight="1">
      <c r="B17" s="48"/>
      <c r="C17" s="49"/>
      <c r="D17" s="40" t="s">
        <v>34</v>
      </c>
      <c r="E17" s="49"/>
      <c r="F17" s="49"/>
      <c r="G17" s="49"/>
      <c r="H17" s="49"/>
      <c r="I17" s="49"/>
      <c r="J17" s="49"/>
      <c r="K17" s="49"/>
      <c r="L17" s="49"/>
      <c r="M17" s="40" t="s">
        <v>29</v>
      </c>
      <c r="N17" s="49"/>
      <c r="O17" s="35" t="str">
        <f>IF('Rekapitulace stavby'!AN16="","",'Rekapitulace stavby'!AN16)</f>
        <v/>
      </c>
      <c r="P17" s="35"/>
      <c r="Q17" s="49"/>
      <c r="R17" s="50"/>
    </row>
    <row r="18" s="1" customFormat="1" ht="18" customHeight="1">
      <c r="B18" s="48"/>
      <c r="C18" s="49"/>
      <c r="D18" s="49"/>
      <c r="E18" s="35" t="str">
        <f>IF('Rekapitulace stavby'!E17="","",'Rekapitulace stavby'!E17)</f>
        <v xml:space="preserve"> </v>
      </c>
      <c r="F18" s="49"/>
      <c r="G18" s="49"/>
      <c r="H18" s="49"/>
      <c r="I18" s="49"/>
      <c r="J18" s="49"/>
      <c r="K18" s="49"/>
      <c r="L18" s="49"/>
      <c r="M18" s="40" t="s">
        <v>31</v>
      </c>
      <c r="N18" s="49"/>
      <c r="O18" s="35" t="str">
        <f>IF('Rekapitulace stavby'!AN17="","",'Rekapitulace stavby'!AN17)</f>
        <v/>
      </c>
      <c r="P18" s="35"/>
      <c r="Q18" s="49"/>
      <c r="R18" s="50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0"/>
    </row>
    <row r="20" s="1" customFormat="1" ht="14.4" customHeight="1">
      <c r="B20" s="48"/>
      <c r="C20" s="49"/>
      <c r="D20" s="40" t="s">
        <v>36</v>
      </c>
      <c r="E20" s="49"/>
      <c r="F20" s="49"/>
      <c r="G20" s="49"/>
      <c r="H20" s="49"/>
      <c r="I20" s="49"/>
      <c r="J20" s="49"/>
      <c r="K20" s="49"/>
      <c r="L20" s="49"/>
      <c r="M20" s="40" t="s">
        <v>29</v>
      </c>
      <c r="N20" s="49"/>
      <c r="O20" s="35" t="str">
        <f>IF('Rekapitulace stavby'!AN19="","",'Rekapitulace stavby'!AN19)</f>
        <v/>
      </c>
      <c r="P20" s="35"/>
      <c r="Q20" s="49"/>
      <c r="R20" s="50"/>
    </row>
    <row r="21" s="1" customFormat="1" ht="18" customHeight="1">
      <c r="B21" s="48"/>
      <c r="C21" s="49"/>
      <c r="D21" s="49"/>
      <c r="E21" s="35" t="str">
        <f>IF('Rekapitulace stavby'!E20="","",'Rekapitulace stavby'!E20)</f>
        <v xml:space="preserve"> </v>
      </c>
      <c r="F21" s="49"/>
      <c r="G21" s="49"/>
      <c r="H21" s="49"/>
      <c r="I21" s="49"/>
      <c r="J21" s="49"/>
      <c r="K21" s="49"/>
      <c r="L21" s="49"/>
      <c r="M21" s="40" t="s">
        <v>31</v>
      </c>
      <c r="N21" s="49"/>
      <c r="O21" s="35" t="str">
        <f>IF('Rekapitulace stavby'!AN20="","",'Rekapitulace stavby'!AN20)</f>
        <v/>
      </c>
      <c r="P21" s="35"/>
      <c r="Q21" s="49"/>
      <c r="R21" s="50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0"/>
    </row>
    <row r="23" s="1" customFormat="1" ht="14.4" customHeight="1">
      <c r="B23" s="48"/>
      <c r="C23" s="49"/>
      <c r="D23" s="40" t="s">
        <v>37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6.5" customHeight="1">
      <c r="B24" s="48"/>
      <c r="C24" s="49"/>
      <c r="D24" s="49"/>
      <c r="E24" s="44" t="s">
        <v>22</v>
      </c>
      <c r="F24" s="44"/>
      <c r="G24" s="44"/>
      <c r="H24" s="44"/>
      <c r="I24" s="44"/>
      <c r="J24" s="44"/>
      <c r="K24" s="44"/>
      <c r="L24" s="44"/>
      <c r="M24" s="49"/>
      <c r="N24" s="49"/>
      <c r="O24" s="49"/>
      <c r="P24" s="49"/>
      <c r="Q24" s="49"/>
      <c r="R24" s="50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49"/>
      <c r="R26" s="50"/>
    </row>
    <row r="27" s="1" customFormat="1" ht="14.4" customHeight="1">
      <c r="B27" s="48"/>
      <c r="C27" s="49"/>
      <c r="D27" s="161" t="s">
        <v>178</v>
      </c>
      <c r="E27" s="49"/>
      <c r="F27" s="49"/>
      <c r="G27" s="49"/>
      <c r="H27" s="49"/>
      <c r="I27" s="49"/>
      <c r="J27" s="49"/>
      <c r="K27" s="49"/>
      <c r="L27" s="49"/>
      <c r="M27" s="47">
        <f>N88</f>
        <v>0</v>
      </c>
      <c r="N27" s="47"/>
      <c r="O27" s="47"/>
      <c r="P27" s="47"/>
      <c r="Q27" s="49"/>
      <c r="R27" s="50"/>
    </row>
    <row r="28" s="1" customFormat="1" ht="14.4" customHeight="1">
      <c r="B28" s="48"/>
      <c r="C28" s="49"/>
      <c r="D28" s="46" t="s">
        <v>111</v>
      </c>
      <c r="E28" s="49"/>
      <c r="F28" s="49"/>
      <c r="G28" s="49"/>
      <c r="H28" s="49"/>
      <c r="I28" s="49"/>
      <c r="J28" s="49"/>
      <c r="K28" s="49"/>
      <c r="L28" s="49"/>
      <c r="M28" s="47">
        <f>N98</f>
        <v>0</v>
      </c>
      <c r="N28" s="47"/>
      <c r="O28" s="47"/>
      <c r="P28" s="47"/>
      <c r="Q28" s="49"/>
      <c r="R28" s="50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50"/>
    </row>
    <row r="30" s="1" customFormat="1" ht="25.44" customHeight="1">
      <c r="B30" s="48"/>
      <c r="C30" s="49"/>
      <c r="D30" s="162" t="s">
        <v>40</v>
      </c>
      <c r="E30" s="49"/>
      <c r="F30" s="49"/>
      <c r="G30" s="49"/>
      <c r="H30" s="49"/>
      <c r="I30" s="49"/>
      <c r="J30" s="49"/>
      <c r="K30" s="49"/>
      <c r="L30" s="49"/>
      <c r="M30" s="163">
        <f>ROUND(M27+M28,2)</f>
        <v>0</v>
      </c>
      <c r="N30" s="49"/>
      <c r="O30" s="49"/>
      <c r="P30" s="49"/>
      <c r="Q30" s="49"/>
      <c r="R30" s="50"/>
    </row>
    <row r="31" s="1" customFormat="1" ht="6.96" customHeight="1">
      <c r="B31" s="48"/>
      <c r="C31" s="4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49"/>
      <c r="R31" s="50"/>
    </row>
    <row r="32" s="1" customFormat="1" ht="14.4" customHeight="1">
      <c r="B32" s="48"/>
      <c r="C32" s="49"/>
      <c r="D32" s="56" t="s">
        <v>41</v>
      </c>
      <c r="E32" s="56" t="s">
        <v>42</v>
      </c>
      <c r="F32" s="57">
        <v>0.20999999999999999</v>
      </c>
      <c r="G32" s="164" t="s">
        <v>43</v>
      </c>
      <c r="H32" s="165">
        <f>(SUM(BE98:BE105)+SUM(BE123:BE179))</f>
        <v>0</v>
      </c>
      <c r="I32" s="49"/>
      <c r="J32" s="49"/>
      <c r="K32" s="49"/>
      <c r="L32" s="49"/>
      <c r="M32" s="165">
        <f>ROUND((SUM(BE98:BE105)+SUM(BE123:BE179)), 2)*F32</f>
        <v>0</v>
      </c>
      <c r="N32" s="49"/>
      <c r="O32" s="49"/>
      <c r="P32" s="49"/>
      <c r="Q32" s="49"/>
      <c r="R32" s="50"/>
    </row>
    <row r="33" s="1" customFormat="1" ht="14.4" customHeight="1">
      <c r="B33" s="48"/>
      <c r="C33" s="49"/>
      <c r="D33" s="49"/>
      <c r="E33" s="56" t="s">
        <v>44</v>
      </c>
      <c r="F33" s="57">
        <v>0.14999999999999999</v>
      </c>
      <c r="G33" s="164" t="s">
        <v>43</v>
      </c>
      <c r="H33" s="165">
        <f>(SUM(BF98:BF105)+SUM(BF123:BF179))</f>
        <v>0</v>
      </c>
      <c r="I33" s="49"/>
      <c r="J33" s="49"/>
      <c r="K33" s="49"/>
      <c r="L33" s="49"/>
      <c r="M33" s="165">
        <f>ROUND((SUM(BF98:BF105)+SUM(BF123:BF179)), 2)*F33</f>
        <v>0</v>
      </c>
      <c r="N33" s="49"/>
      <c r="O33" s="49"/>
      <c r="P33" s="49"/>
      <c r="Q33" s="49"/>
      <c r="R33" s="50"/>
    </row>
    <row r="34" hidden="1" s="1" customFormat="1" ht="14.4" customHeight="1">
      <c r="B34" s="48"/>
      <c r="C34" s="49"/>
      <c r="D34" s="49"/>
      <c r="E34" s="56" t="s">
        <v>45</v>
      </c>
      <c r="F34" s="57">
        <v>0.20999999999999999</v>
      </c>
      <c r="G34" s="164" t="s">
        <v>43</v>
      </c>
      <c r="H34" s="165">
        <f>(SUM(BG98:BG105)+SUM(BG123:BG179))</f>
        <v>0</v>
      </c>
      <c r="I34" s="49"/>
      <c r="J34" s="49"/>
      <c r="K34" s="49"/>
      <c r="L34" s="49"/>
      <c r="M34" s="165"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0.14999999999999999</v>
      </c>
      <c r="G35" s="164" t="s">
        <v>43</v>
      </c>
      <c r="H35" s="165">
        <f>(SUM(BH98:BH105)+SUM(BH123:BH179))</f>
        <v>0</v>
      </c>
      <c r="I35" s="49"/>
      <c r="J35" s="49"/>
      <c r="K35" s="49"/>
      <c r="L35" s="49"/>
      <c r="M35" s="165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</v>
      </c>
      <c r="G36" s="164" t="s">
        <v>43</v>
      </c>
      <c r="H36" s="165">
        <f>(SUM(BI98:BI105)+SUM(BI123:BI179))</f>
        <v>0</v>
      </c>
      <c r="I36" s="49"/>
      <c r="J36" s="49"/>
      <c r="K36" s="49"/>
      <c r="L36" s="49"/>
      <c r="M36" s="165">
        <v>0</v>
      </c>
      <c r="N36" s="49"/>
      <c r="O36" s="49"/>
      <c r="P36" s="49"/>
      <c r="Q36" s="49"/>
      <c r="R36" s="50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50"/>
    </row>
    <row r="38" s="1" customFormat="1" ht="25.44" customHeight="1">
      <c r="B38" s="48"/>
      <c r="C38" s="153"/>
      <c r="D38" s="166" t="s">
        <v>48</v>
      </c>
      <c r="E38" s="105"/>
      <c r="F38" s="105"/>
      <c r="G38" s="167" t="s">
        <v>49</v>
      </c>
      <c r="H38" s="168" t="s">
        <v>50</v>
      </c>
      <c r="I38" s="105"/>
      <c r="J38" s="105"/>
      <c r="K38" s="105"/>
      <c r="L38" s="169">
        <f>SUM(M30:M36)</f>
        <v>0</v>
      </c>
      <c r="M38" s="169"/>
      <c r="N38" s="169"/>
      <c r="O38" s="169"/>
      <c r="P38" s="170"/>
      <c r="Q38" s="153"/>
      <c r="R38" s="50"/>
    </row>
    <row r="39" s="1" customFormat="1" ht="14.4" customHeight="1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>
      <c r="B41" s="28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1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51</v>
      </c>
      <c r="E50" s="69"/>
      <c r="F50" s="69"/>
      <c r="G50" s="69"/>
      <c r="H50" s="70"/>
      <c r="I50" s="49"/>
      <c r="J50" s="68" t="s">
        <v>52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53</v>
      </c>
      <c r="E59" s="74"/>
      <c r="F59" s="74"/>
      <c r="G59" s="75" t="s">
        <v>54</v>
      </c>
      <c r="H59" s="76"/>
      <c r="I59" s="49"/>
      <c r="J59" s="73" t="s">
        <v>53</v>
      </c>
      <c r="K59" s="74"/>
      <c r="L59" s="74"/>
      <c r="M59" s="74"/>
      <c r="N59" s="75" t="s">
        <v>54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55</v>
      </c>
      <c r="E61" s="69"/>
      <c r="F61" s="69"/>
      <c r="G61" s="69"/>
      <c r="H61" s="70"/>
      <c r="I61" s="49"/>
      <c r="J61" s="68" t="s">
        <v>56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53</v>
      </c>
      <c r="E70" s="74"/>
      <c r="F70" s="74"/>
      <c r="G70" s="75" t="s">
        <v>54</v>
      </c>
      <c r="H70" s="76"/>
      <c r="I70" s="49"/>
      <c r="J70" s="73" t="s">
        <v>53</v>
      </c>
      <c r="K70" s="74"/>
      <c r="L70" s="74"/>
      <c r="M70" s="74"/>
      <c r="N70" s="75" t="s">
        <v>54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1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3"/>
    </row>
    <row r="76" s="1" customFormat="1" ht="36.96" customHeight="1">
      <c r="B76" s="48"/>
      <c r="C76" s="29" t="s">
        <v>205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74"/>
      <c r="U76" s="174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74"/>
      <c r="U77" s="174"/>
    </row>
    <row r="78" s="1" customFormat="1" ht="30" customHeight="1">
      <c r="B78" s="48"/>
      <c r="C78" s="40" t="s">
        <v>19</v>
      </c>
      <c r="D78" s="49"/>
      <c r="E78" s="49"/>
      <c r="F78" s="158" t="str">
        <f>F6</f>
        <v>Napojení nového vodního zdroje - vrtu, Vysoké nad Jizerou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74"/>
      <c r="U78" s="174"/>
    </row>
    <row r="79" s="1" customFormat="1" ht="36.96" customHeight="1">
      <c r="B79" s="48"/>
      <c r="C79" s="87" t="s">
        <v>138</v>
      </c>
      <c r="D79" s="49"/>
      <c r="E79" s="49"/>
      <c r="F79" s="89" t="str">
        <f>F7</f>
        <v>SO 04 - Oplocení zdroje vody</v>
      </c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50"/>
      <c r="T79" s="174"/>
      <c r="U79" s="174"/>
    </row>
    <row r="80" s="1" customFormat="1" ht="6.96" customHeight="1"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74"/>
      <c r="U80" s="174"/>
    </row>
    <row r="81" s="1" customFormat="1" ht="18" customHeight="1">
      <c r="B81" s="48"/>
      <c r="C81" s="40" t="s">
        <v>24</v>
      </c>
      <c r="D81" s="49"/>
      <c r="E81" s="49"/>
      <c r="F81" s="35" t="str">
        <f>F9</f>
        <v>Vysoké nad Jizerou</v>
      </c>
      <c r="G81" s="49"/>
      <c r="H81" s="49"/>
      <c r="I81" s="49"/>
      <c r="J81" s="49"/>
      <c r="K81" s="40" t="s">
        <v>26</v>
      </c>
      <c r="L81" s="49"/>
      <c r="M81" s="92" t="str">
        <f>IF(O9="","",O9)</f>
        <v>7. 8. 2018</v>
      </c>
      <c r="N81" s="92"/>
      <c r="O81" s="92"/>
      <c r="P81" s="92"/>
      <c r="Q81" s="49"/>
      <c r="R81" s="50"/>
      <c r="T81" s="174"/>
      <c r="U81" s="174"/>
    </row>
    <row r="82" s="1" customFormat="1" ht="6.96" customHeight="1"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50"/>
      <c r="T82" s="174"/>
      <c r="U82" s="174"/>
    </row>
    <row r="83" s="1" customFormat="1">
      <c r="B83" s="48"/>
      <c r="C83" s="40" t="s">
        <v>28</v>
      </c>
      <c r="D83" s="49"/>
      <c r="E83" s="49"/>
      <c r="F83" s="35" t="str">
        <f>E12</f>
        <v xml:space="preserve"> </v>
      </c>
      <c r="G83" s="49"/>
      <c r="H83" s="49"/>
      <c r="I83" s="49"/>
      <c r="J83" s="49"/>
      <c r="K83" s="40" t="s">
        <v>34</v>
      </c>
      <c r="L83" s="49"/>
      <c r="M83" s="35" t="str">
        <f>E18</f>
        <v xml:space="preserve"> </v>
      </c>
      <c r="N83" s="35"/>
      <c r="O83" s="35"/>
      <c r="P83" s="35"/>
      <c r="Q83" s="35"/>
      <c r="R83" s="50"/>
      <c r="T83" s="174"/>
      <c r="U83" s="174"/>
    </row>
    <row r="84" s="1" customFormat="1" ht="14.4" customHeight="1">
      <c r="B84" s="48"/>
      <c r="C84" s="40" t="s">
        <v>32</v>
      </c>
      <c r="D84" s="49"/>
      <c r="E84" s="49"/>
      <c r="F84" s="35" t="str">
        <f>IF(E15="","",E15)</f>
        <v>Vyplň údaj</v>
      </c>
      <c r="G84" s="49"/>
      <c r="H84" s="49"/>
      <c r="I84" s="49"/>
      <c r="J84" s="49"/>
      <c r="K84" s="40" t="s">
        <v>36</v>
      </c>
      <c r="L84" s="49"/>
      <c r="M84" s="35" t="str">
        <f>E21</f>
        <v xml:space="preserve"> </v>
      </c>
      <c r="N84" s="35"/>
      <c r="O84" s="35"/>
      <c r="P84" s="35"/>
      <c r="Q84" s="35"/>
      <c r="R84" s="50"/>
      <c r="T84" s="174"/>
      <c r="U84" s="174"/>
    </row>
    <row r="85" s="1" customFormat="1" ht="10.32" customHeight="1">
      <c r="B85" s="48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50"/>
      <c r="T85" s="174"/>
      <c r="U85" s="174"/>
    </row>
    <row r="86" s="1" customFormat="1" ht="29.28" customHeight="1">
      <c r="B86" s="48"/>
      <c r="C86" s="175" t="s">
        <v>206</v>
      </c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75" t="s">
        <v>207</v>
      </c>
      <c r="O86" s="153"/>
      <c r="P86" s="153"/>
      <c r="Q86" s="153"/>
      <c r="R86" s="50"/>
      <c r="T86" s="174"/>
      <c r="U86" s="174"/>
    </row>
    <row r="87" s="1" customFormat="1" ht="10.32" customHeight="1"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50"/>
      <c r="T87" s="174"/>
      <c r="U87" s="174"/>
    </row>
    <row r="88" s="1" customFormat="1" ht="29.28" customHeight="1">
      <c r="B88" s="48"/>
      <c r="C88" s="176" t="s">
        <v>208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115">
        <f>N123</f>
        <v>0</v>
      </c>
      <c r="O88" s="177"/>
      <c r="P88" s="177"/>
      <c r="Q88" s="177"/>
      <c r="R88" s="50"/>
      <c r="T88" s="174"/>
      <c r="U88" s="174"/>
      <c r="AU88" s="24" t="s">
        <v>209</v>
      </c>
    </row>
    <row r="89" s="6" customFormat="1" ht="24.96" customHeight="1">
      <c r="B89" s="178"/>
      <c r="C89" s="179"/>
      <c r="D89" s="180" t="s">
        <v>210</v>
      </c>
      <c r="E89" s="179"/>
      <c r="F89" s="179"/>
      <c r="G89" s="179"/>
      <c r="H89" s="179"/>
      <c r="I89" s="179"/>
      <c r="J89" s="179"/>
      <c r="K89" s="179"/>
      <c r="L89" s="179"/>
      <c r="M89" s="179"/>
      <c r="N89" s="181">
        <f>N124</f>
        <v>0</v>
      </c>
      <c r="O89" s="179"/>
      <c r="P89" s="179"/>
      <c r="Q89" s="179"/>
      <c r="R89" s="182"/>
      <c r="T89" s="183"/>
      <c r="U89" s="183"/>
    </row>
    <row r="90" s="7" customFormat="1" ht="19.92" customHeight="1">
      <c r="B90" s="184"/>
      <c r="C90" s="185"/>
      <c r="D90" s="138" t="s">
        <v>218</v>
      </c>
      <c r="E90" s="185"/>
      <c r="F90" s="185"/>
      <c r="G90" s="185"/>
      <c r="H90" s="185"/>
      <c r="I90" s="185"/>
      <c r="J90" s="185"/>
      <c r="K90" s="185"/>
      <c r="L90" s="185"/>
      <c r="M90" s="185"/>
      <c r="N90" s="140">
        <f>N125</f>
        <v>0</v>
      </c>
      <c r="O90" s="185"/>
      <c r="P90" s="185"/>
      <c r="Q90" s="185"/>
      <c r="R90" s="186"/>
      <c r="T90" s="187"/>
      <c r="U90" s="187"/>
    </row>
    <row r="91" s="7" customFormat="1" ht="14.88" customHeight="1">
      <c r="B91" s="184"/>
      <c r="C91" s="185"/>
      <c r="D91" s="138" t="s">
        <v>1222</v>
      </c>
      <c r="E91" s="185"/>
      <c r="F91" s="185"/>
      <c r="G91" s="185"/>
      <c r="H91" s="185"/>
      <c r="I91" s="185"/>
      <c r="J91" s="185"/>
      <c r="K91" s="185"/>
      <c r="L91" s="185"/>
      <c r="M91" s="185"/>
      <c r="N91" s="140">
        <f>N126</f>
        <v>0</v>
      </c>
      <c r="O91" s="185"/>
      <c r="P91" s="185"/>
      <c r="Q91" s="185"/>
      <c r="R91" s="186"/>
      <c r="T91" s="187"/>
      <c r="U91" s="187"/>
    </row>
    <row r="92" s="7" customFormat="1" ht="14.88" customHeight="1">
      <c r="B92" s="184"/>
      <c r="C92" s="185"/>
      <c r="D92" s="138" t="s">
        <v>220</v>
      </c>
      <c r="E92" s="185"/>
      <c r="F92" s="185"/>
      <c r="G92" s="185"/>
      <c r="H92" s="185"/>
      <c r="I92" s="185"/>
      <c r="J92" s="185"/>
      <c r="K92" s="185"/>
      <c r="L92" s="185"/>
      <c r="M92" s="185"/>
      <c r="N92" s="140">
        <f>N136</f>
        <v>0</v>
      </c>
      <c r="O92" s="185"/>
      <c r="P92" s="185"/>
      <c r="Q92" s="185"/>
      <c r="R92" s="186"/>
      <c r="T92" s="187"/>
      <c r="U92" s="187"/>
    </row>
    <row r="93" s="7" customFormat="1" ht="19.92" customHeight="1">
      <c r="B93" s="184"/>
      <c r="C93" s="185"/>
      <c r="D93" s="138" t="s">
        <v>232</v>
      </c>
      <c r="E93" s="185"/>
      <c r="F93" s="185"/>
      <c r="G93" s="185"/>
      <c r="H93" s="185"/>
      <c r="I93" s="185"/>
      <c r="J93" s="185"/>
      <c r="K93" s="185"/>
      <c r="L93" s="185"/>
      <c r="M93" s="185"/>
      <c r="N93" s="140">
        <f>N149</f>
        <v>0</v>
      </c>
      <c r="O93" s="185"/>
      <c r="P93" s="185"/>
      <c r="Q93" s="185"/>
      <c r="R93" s="186"/>
      <c r="T93" s="187"/>
      <c r="U93" s="187"/>
    </row>
    <row r="94" s="7" customFormat="1" ht="14.88" customHeight="1">
      <c r="B94" s="184"/>
      <c r="C94" s="185"/>
      <c r="D94" s="138" t="s">
        <v>1223</v>
      </c>
      <c r="E94" s="185"/>
      <c r="F94" s="185"/>
      <c r="G94" s="185"/>
      <c r="H94" s="185"/>
      <c r="I94" s="185"/>
      <c r="J94" s="185"/>
      <c r="K94" s="185"/>
      <c r="L94" s="185"/>
      <c r="M94" s="185"/>
      <c r="N94" s="140">
        <f>N150</f>
        <v>0</v>
      </c>
      <c r="O94" s="185"/>
      <c r="P94" s="185"/>
      <c r="Q94" s="185"/>
      <c r="R94" s="186"/>
      <c r="T94" s="187"/>
      <c r="U94" s="187"/>
    </row>
    <row r="95" s="7" customFormat="1" ht="19.92" customHeight="1">
      <c r="B95" s="184"/>
      <c r="C95" s="185"/>
      <c r="D95" s="138" t="s">
        <v>1224</v>
      </c>
      <c r="E95" s="185"/>
      <c r="F95" s="185"/>
      <c r="G95" s="185"/>
      <c r="H95" s="185"/>
      <c r="I95" s="185"/>
      <c r="J95" s="185"/>
      <c r="K95" s="185"/>
      <c r="L95" s="185"/>
      <c r="M95" s="185"/>
      <c r="N95" s="140">
        <f>N167</f>
        <v>0</v>
      </c>
      <c r="O95" s="185"/>
      <c r="P95" s="185"/>
      <c r="Q95" s="185"/>
      <c r="R95" s="186"/>
      <c r="T95" s="187"/>
      <c r="U95" s="187"/>
    </row>
    <row r="96" s="7" customFormat="1" ht="19.92" customHeight="1">
      <c r="B96" s="184"/>
      <c r="C96" s="185"/>
      <c r="D96" s="138" t="s">
        <v>235</v>
      </c>
      <c r="E96" s="185"/>
      <c r="F96" s="185"/>
      <c r="G96" s="185"/>
      <c r="H96" s="185"/>
      <c r="I96" s="185"/>
      <c r="J96" s="185"/>
      <c r="K96" s="185"/>
      <c r="L96" s="185"/>
      <c r="M96" s="185"/>
      <c r="N96" s="140">
        <f>N178</f>
        <v>0</v>
      </c>
      <c r="O96" s="185"/>
      <c r="P96" s="185"/>
      <c r="Q96" s="185"/>
      <c r="R96" s="186"/>
      <c r="T96" s="187"/>
      <c r="U96" s="187"/>
    </row>
    <row r="97" s="1" customFormat="1" ht="21.84" customHeight="1"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50"/>
      <c r="T97" s="174"/>
      <c r="U97" s="174"/>
    </row>
    <row r="98" s="1" customFormat="1" ht="29.28" customHeight="1">
      <c r="B98" s="48"/>
      <c r="C98" s="176" t="s">
        <v>250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177">
        <f>ROUND(N99+N100+N101+N102+N103+N104,2)</f>
        <v>0</v>
      </c>
      <c r="O98" s="188"/>
      <c r="P98" s="188"/>
      <c r="Q98" s="188"/>
      <c r="R98" s="50"/>
      <c r="T98" s="189"/>
      <c r="U98" s="190" t="s">
        <v>41</v>
      </c>
    </row>
    <row r="99" s="1" customFormat="1" ht="18" customHeight="1">
      <c r="B99" s="48"/>
      <c r="C99" s="49"/>
      <c r="D99" s="145" t="s">
        <v>251</v>
      </c>
      <c r="E99" s="138"/>
      <c r="F99" s="138"/>
      <c r="G99" s="138"/>
      <c r="H99" s="138"/>
      <c r="I99" s="49"/>
      <c r="J99" s="49"/>
      <c r="K99" s="49"/>
      <c r="L99" s="49"/>
      <c r="M99" s="49"/>
      <c r="N99" s="139">
        <f>ROUND(N88*T99,2)</f>
        <v>0</v>
      </c>
      <c r="O99" s="140"/>
      <c r="P99" s="140"/>
      <c r="Q99" s="140"/>
      <c r="R99" s="50"/>
      <c r="S99" s="191"/>
      <c r="T99" s="192"/>
      <c r="U99" s="193" t="s">
        <v>42</v>
      </c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1"/>
      <c r="AY99" s="194" t="s">
        <v>105</v>
      </c>
      <c r="AZ99" s="191"/>
      <c r="BA99" s="191"/>
      <c r="BB99" s="191"/>
      <c r="BC99" s="191"/>
      <c r="BD99" s="191"/>
      <c r="BE99" s="195">
        <f>IF(U99="základní",N99,0)</f>
        <v>0</v>
      </c>
      <c r="BF99" s="195">
        <f>IF(U99="snížená",N99,0)</f>
        <v>0</v>
      </c>
      <c r="BG99" s="195">
        <f>IF(U99="zákl. přenesená",N99,0)</f>
        <v>0</v>
      </c>
      <c r="BH99" s="195">
        <f>IF(U99="sníž. přenesená",N99,0)</f>
        <v>0</v>
      </c>
      <c r="BI99" s="195">
        <f>IF(U99="nulová",N99,0)</f>
        <v>0</v>
      </c>
      <c r="BJ99" s="194" t="s">
        <v>85</v>
      </c>
      <c r="BK99" s="191"/>
      <c r="BL99" s="191"/>
      <c r="BM99" s="191"/>
    </row>
    <row r="100" s="1" customFormat="1" ht="18" customHeight="1">
      <c r="B100" s="48"/>
      <c r="C100" s="49"/>
      <c r="D100" s="145" t="s">
        <v>252</v>
      </c>
      <c r="E100" s="138"/>
      <c r="F100" s="138"/>
      <c r="G100" s="138"/>
      <c r="H100" s="138"/>
      <c r="I100" s="49"/>
      <c r="J100" s="49"/>
      <c r="K100" s="49"/>
      <c r="L100" s="49"/>
      <c r="M100" s="49"/>
      <c r="N100" s="139">
        <f>ROUND(N88*T100,2)</f>
        <v>0</v>
      </c>
      <c r="O100" s="140"/>
      <c r="P100" s="140"/>
      <c r="Q100" s="140"/>
      <c r="R100" s="50"/>
      <c r="S100" s="191"/>
      <c r="T100" s="192"/>
      <c r="U100" s="193" t="s">
        <v>42</v>
      </c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  <c r="AY100" s="194" t="s">
        <v>105</v>
      </c>
      <c r="AZ100" s="191"/>
      <c r="BA100" s="191"/>
      <c r="BB100" s="191"/>
      <c r="BC100" s="191"/>
      <c r="BD100" s="191"/>
      <c r="BE100" s="195">
        <f>IF(U100="základní",N100,0)</f>
        <v>0</v>
      </c>
      <c r="BF100" s="195">
        <f>IF(U100="snížená",N100,0)</f>
        <v>0</v>
      </c>
      <c r="BG100" s="195">
        <f>IF(U100="zákl. přenesená",N100,0)</f>
        <v>0</v>
      </c>
      <c r="BH100" s="195">
        <f>IF(U100="sníž. přenesená",N100,0)</f>
        <v>0</v>
      </c>
      <c r="BI100" s="195">
        <f>IF(U100="nulová",N100,0)</f>
        <v>0</v>
      </c>
      <c r="BJ100" s="194" t="s">
        <v>85</v>
      </c>
      <c r="BK100" s="191"/>
      <c r="BL100" s="191"/>
      <c r="BM100" s="191"/>
    </row>
    <row r="101" s="1" customFormat="1" ht="18" customHeight="1">
      <c r="B101" s="48"/>
      <c r="C101" s="49"/>
      <c r="D101" s="145" t="s">
        <v>253</v>
      </c>
      <c r="E101" s="138"/>
      <c r="F101" s="138"/>
      <c r="G101" s="138"/>
      <c r="H101" s="138"/>
      <c r="I101" s="49"/>
      <c r="J101" s="49"/>
      <c r="K101" s="49"/>
      <c r="L101" s="49"/>
      <c r="M101" s="49"/>
      <c r="N101" s="139">
        <f>ROUND(N88*T101,2)</f>
        <v>0</v>
      </c>
      <c r="O101" s="140"/>
      <c r="P101" s="140"/>
      <c r="Q101" s="140"/>
      <c r="R101" s="50"/>
      <c r="S101" s="191"/>
      <c r="T101" s="192"/>
      <c r="U101" s="193" t="s">
        <v>42</v>
      </c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  <c r="AY101" s="194" t="s">
        <v>105</v>
      </c>
      <c r="AZ101" s="191"/>
      <c r="BA101" s="191"/>
      <c r="BB101" s="191"/>
      <c r="BC101" s="191"/>
      <c r="BD101" s="191"/>
      <c r="BE101" s="195">
        <f>IF(U101="základní",N101,0)</f>
        <v>0</v>
      </c>
      <c r="BF101" s="195">
        <f>IF(U101="snížená",N101,0)</f>
        <v>0</v>
      </c>
      <c r="BG101" s="195">
        <f>IF(U101="zákl. přenesená",N101,0)</f>
        <v>0</v>
      </c>
      <c r="BH101" s="195">
        <f>IF(U101="sníž. přenesená",N101,0)</f>
        <v>0</v>
      </c>
      <c r="BI101" s="195">
        <f>IF(U101="nulová",N101,0)</f>
        <v>0</v>
      </c>
      <c r="BJ101" s="194" t="s">
        <v>85</v>
      </c>
      <c r="BK101" s="191"/>
      <c r="BL101" s="191"/>
      <c r="BM101" s="191"/>
    </row>
    <row r="102" s="1" customFormat="1" ht="18" customHeight="1">
      <c r="B102" s="48"/>
      <c r="C102" s="49"/>
      <c r="D102" s="145" t="s">
        <v>254</v>
      </c>
      <c r="E102" s="138"/>
      <c r="F102" s="138"/>
      <c r="G102" s="138"/>
      <c r="H102" s="138"/>
      <c r="I102" s="49"/>
      <c r="J102" s="49"/>
      <c r="K102" s="49"/>
      <c r="L102" s="49"/>
      <c r="M102" s="49"/>
      <c r="N102" s="139">
        <f>ROUND(N88*T102,2)</f>
        <v>0</v>
      </c>
      <c r="O102" s="140"/>
      <c r="P102" s="140"/>
      <c r="Q102" s="140"/>
      <c r="R102" s="50"/>
      <c r="S102" s="191"/>
      <c r="T102" s="192"/>
      <c r="U102" s="193" t="s">
        <v>42</v>
      </c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4" t="s">
        <v>105</v>
      </c>
      <c r="AZ102" s="191"/>
      <c r="BA102" s="191"/>
      <c r="BB102" s="191"/>
      <c r="BC102" s="191"/>
      <c r="BD102" s="191"/>
      <c r="BE102" s="195">
        <f>IF(U102="základní",N102,0)</f>
        <v>0</v>
      </c>
      <c r="BF102" s="195">
        <f>IF(U102="snížená",N102,0)</f>
        <v>0</v>
      </c>
      <c r="BG102" s="195">
        <f>IF(U102="zákl. přenesená",N102,0)</f>
        <v>0</v>
      </c>
      <c r="BH102" s="195">
        <f>IF(U102="sníž. přenesená",N102,0)</f>
        <v>0</v>
      </c>
      <c r="BI102" s="195">
        <f>IF(U102="nulová",N102,0)</f>
        <v>0</v>
      </c>
      <c r="BJ102" s="194" t="s">
        <v>85</v>
      </c>
      <c r="BK102" s="191"/>
      <c r="BL102" s="191"/>
      <c r="BM102" s="191"/>
    </row>
    <row r="103" s="1" customFormat="1" ht="18" customHeight="1">
      <c r="B103" s="48"/>
      <c r="C103" s="49"/>
      <c r="D103" s="145" t="s">
        <v>255</v>
      </c>
      <c r="E103" s="138"/>
      <c r="F103" s="138"/>
      <c r="G103" s="138"/>
      <c r="H103" s="138"/>
      <c r="I103" s="49"/>
      <c r="J103" s="49"/>
      <c r="K103" s="49"/>
      <c r="L103" s="49"/>
      <c r="M103" s="49"/>
      <c r="N103" s="139">
        <f>ROUND(N88*T103,2)</f>
        <v>0</v>
      </c>
      <c r="O103" s="140"/>
      <c r="P103" s="140"/>
      <c r="Q103" s="140"/>
      <c r="R103" s="50"/>
      <c r="S103" s="191"/>
      <c r="T103" s="192"/>
      <c r="U103" s="193" t="s">
        <v>42</v>
      </c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4" t="s">
        <v>105</v>
      </c>
      <c r="AZ103" s="191"/>
      <c r="BA103" s="191"/>
      <c r="BB103" s="191"/>
      <c r="BC103" s="191"/>
      <c r="BD103" s="191"/>
      <c r="BE103" s="195">
        <f>IF(U103="základní",N103,0)</f>
        <v>0</v>
      </c>
      <c r="BF103" s="195">
        <f>IF(U103="snížená",N103,0)</f>
        <v>0</v>
      </c>
      <c r="BG103" s="195">
        <f>IF(U103="zákl. přenesená",N103,0)</f>
        <v>0</v>
      </c>
      <c r="BH103" s="195">
        <f>IF(U103="sníž. přenesená",N103,0)</f>
        <v>0</v>
      </c>
      <c r="BI103" s="195">
        <f>IF(U103="nulová",N103,0)</f>
        <v>0</v>
      </c>
      <c r="BJ103" s="194" t="s">
        <v>85</v>
      </c>
      <c r="BK103" s="191"/>
      <c r="BL103" s="191"/>
      <c r="BM103" s="191"/>
    </row>
    <row r="104" s="1" customFormat="1" ht="18" customHeight="1">
      <c r="B104" s="48"/>
      <c r="C104" s="49"/>
      <c r="D104" s="138" t="s">
        <v>256</v>
      </c>
      <c r="E104" s="49"/>
      <c r="F104" s="49"/>
      <c r="G104" s="49"/>
      <c r="H104" s="49"/>
      <c r="I104" s="49"/>
      <c r="J104" s="49"/>
      <c r="K104" s="49"/>
      <c r="L104" s="49"/>
      <c r="M104" s="49"/>
      <c r="N104" s="139">
        <f>ROUND(N88*T104,2)</f>
        <v>0</v>
      </c>
      <c r="O104" s="140"/>
      <c r="P104" s="140"/>
      <c r="Q104" s="140"/>
      <c r="R104" s="50"/>
      <c r="S104" s="191"/>
      <c r="T104" s="196"/>
      <c r="U104" s="197" t="s">
        <v>42</v>
      </c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4" t="s">
        <v>257</v>
      </c>
      <c r="AZ104" s="191"/>
      <c r="BA104" s="191"/>
      <c r="BB104" s="191"/>
      <c r="BC104" s="191"/>
      <c r="BD104" s="191"/>
      <c r="BE104" s="195">
        <f>IF(U104="základní",N104,0)</f>
        <v>0</v>
      </c>
      <c r="BF104" s="195">
        <f>IF(U104="snížená",N104,0)</f>
        <v>0</v>
      </c>
      <c r="BG104" s="195">
        <f>IF(U104="zákl. přenesená",N104,0)</f>
        <v>0</v>
      </c>
      <c r="BH104" s="195">
        <f>IF(U104="sníž. přenesená",N104,0)</f>
        <v>0</v>
      </c>
      <c r="BI104" s="195">
        <f>IF(U104="nulová",N104,0)</f>
        <v>0</v>
      </c>
      <c r="BJ104" s="194" t="s">
        <v>85</v>
      </c>
      <c r="BK104" s="191"/>
      <c r="BL104" s="191"/>
      <c r="BM104" s="191"/>
    </row>
    <row r="105" s="1" customFormat="1"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50"/>
      <c r="T105" s="174"/>
      <c r="U105" s="174"/>
    </row>
    <row r="106" s="1" customFormat="1" ht="29.28" customHeight="1">
      <c r="B106" s="48"/>
      <c r="C106" s="152" t="s">
        <v>116</v>
      </c>
      <c r="D106" s="153"/>
      <c r="E106" s="153"/>
      <c r="F106" s="153"/>
      <c r="G106" s="153"/>
      <c r="H106" s="153"/>
      <c r="I106" s="153"/>
      <c r="J106" s="153"/>
      <c r="K106" s="153"/>
      <c r="L106" s="154">
        <f>ROUND(SUM(N88+N98),2)</f>
        <v>0</v>
      </c>
      <c r="M106" s="154"/>
      <c r="N106" s="154"/>
      <c r="O106" s="154"/>
      <c r="P106" s="154"/>
      <c r="Q106" s="154"/>
      <c r="R106" s="50"/>
      <c r="T106" s="174"/>
      <c r="U106" s="174"/>
    </row>
    <row r="107" s="1" customFormat="1" ht="6.96" customHeight="1">
      <c r="B107" s="77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9"/>
      <c r="T107" s="174"/>
      <c r="U107" s="174"/>
    </row>
    <row r="111" s="1" customFormat="1" ht="6.96" customHeight="1">
      <c r="B111" s="80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2"/>
    </row>
    <row r="112" s="1" customFormat="1" ht="36.96" customHeight="1">
      <c r="B112" s="48"/>
      <c r="C112" s="29" t="s">
        <v>258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50"/>
    </row>
    <row r="113" s="1" customFormat="1" ht="6.96" customHeight="1"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50"/>
    </row>
    <row r="114" s="1" customFormat="1" ht="30" customHeight="1">
      <c r="B114" s="48"/>
      <c r="C114" s="40" t="s">
        <v>19</v>
      </c>
      <c r="D114" s="49"/>
      <c r="E114" s="49"/>
      <c r="F114" s="158" t="str">
        <f>F6</f>
        <v>Napojení nového vodního zdroje - vrtu, Vysoké nad Jizerou</v>
      </c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9"/>
      <c r="R114" s="50"/>
    </row>
    <row r="115" s="1" customFormat="1" ht="36.96" customHeight="1">
      <c r="B115" s="48"/>
      <c r="C115" s="87" t="s">
        <v>138</v>
      </c>
      <c r="D115" s="49"/>
      <c r="E115" s="49"/>
      <c r="F115" s="89" t="str">
        <f>F7</f>
        <v>SO 04 - Oplocení zdroje vody</v>
      </c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50"/>
    </row>
    <row r="116" s="1" customFormat="1" ht="6.96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50"/>
    </row>
    <row r="117" s="1" customFormat="1" ht="18" customHeight="1">
      <c r="B117" s="48"/>
      <c r="C117" s="40" t="s">
        <v>24</v>
      </c>
      <c r="D117" s="49"/>
      <c r="E117" s="49"/>
      <c r="F117" s="35" t="str">
        <f>F9</f>
        <v>Vysoké nad Jizerou</v>
      </c>
      <c r="G117" s="49"/>
      <c r="H117" s="49"/>
      <c r="I117" s="49"/>
      <c r="J117" s="49"/>
      <c r="K117" s="40" t="s">
        <v>26</v>
      </c>
      <c r="L117" s="49"/>
      <c r="M117" s="92" t="str">
        <f>IF(O9="","",O9)</f>
        <v>7. 8. 2018</v>
      </c>
      <c r="N117" s="92"/>
      <c r="O117" s="92"/>
      <c r="P117" s="92"/>
      <c r="Q117" s="49"/>
      <c r="R117" s="50"/>
    </row>
    <row r="118" s="1" customFormat="1" ht="6.96" customHeight="1"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50"/>
    </row>
    <row r="119" s="1" customFormat="1">
      <c r="B119" s="48"/>
      <c r="C119" s="40" t="s">
        <v>28</v>
      </c>
      <c r="D119" s="49"/>
      <c r="E119" s="49"/>
      <c r="F119" s="35" t="str">
        <f>E12</f>
        <v xml:space="preserve"> </v>
      </c>
      <c r="G119" s="49"/>
      <c r="H119" s="49"/>
      <c r="I119" s="49"/>
      <c r="J119" s="49"/>
      <c r="K119" s="40" t="s">
        <v>34</v>
      </c>
      <c r="L119" s="49"/>
      <c r="M119" s="35" t="str">
        <f>E18</f>
        <v xml:space="preserve"> </v>
      </c>
      <c r="N119" s="35"/>
      <c r="O119" s="35"/>
      <c r="P119" s="35"/>
      <c r="Q119" s="35"/>
      <c r="R119" s="50"/>
    </row>
    <row r="120" s="1" customFormat="1" ht="14.4" customHeight="1">
      <c r="B120" s="48"/>
      <c r="C120" s="40" t="s">
        <v>32</v>
      </c>
      <c r="D120" s="49"/>
      <c r="E120" s="49"/>
      <c r="F120" s="35" t="str">
        <f>IF(E15="","",E15)</f>
        <v>Vyplň údaj</v>
      </c>
      <c r="G120" s="49"/>
      <c r="H120" s="49"/>
      <c r="I120" s="49"/>
      <c r="J120" s="49"/>
      <c r="K120" s="40" t="s">
        <v>36</v>
      </c>
      <c r="L120" s="49"/>
      <c r="M120" s="35" t="str">
        <f>E21</f>
        <v xml:space="preserve"> </v>
      </c>
      <c r="N120" s="35"/>
      <c r="O120" s="35"/>
      <c r="P120" s="35"/>
      <c r="Q120" s="35"/>
      <c r="R120" s="50"/>
    </row>
    <row r="121" s="1" customFormat="1" ht="10.32" customHeight="1"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50"/>
    </row>
    <row r="122" s="8" customFormat="1" ht="29.28" customHeight="1">
      <c r="B122" s="198"/>
      <c r="C122" s="199" t="s">
        <v>259</v>
      </c>
      <c r="D122" s="200" t="s">
        <v>260</v>
      </c>
      <c r="E122" s="200" t="s">
        <v>59</v>
      </c>
      <c r="F122" s="200" t="s">
        <v>261</v>
      </c>
      <c r="G122" s="200"/>
      <c r="H122" s="200"/>
      <c r="I122" s="200"/>
      <c r="J122" s="200" t="s">
        <v>262</v>
      </c>
      <c r="K122" s="200" t="s">
        <v>263</v>
      </c>
      <c r="L122" s="200" t="s">
        <v>264</v>
      </c>
      <c r="M122" s="200"/>
      <c r="N122" s="200" t="s">
        <v>207</v>
      </c>
      <c r="O122" s="200"/>
      <c r="P122" s="200"/>
      <c r="Q122" s="201"/>
      <c r="R122" s="202"/>
      <c r="T122" s="108" t="s">
        <v>265</v>
      </c>
      <c r="U122" s="109" t="s">
        <v>41</v>
      </c>
      <c r="V122" s="109" t="s">
        <v>266</v>
      </c>
      <c r="W122" s="109" t="s">
        <v>267</v>
      </c>
      <c r="X122" s="109" t="s">
        <v>268</v>
      </c>
      <c r="Y122" s="109" t="s">
        <v>269</v>
      </c>
      <c r="Z122" s="109" t="s">
        <v>270</v>
      </c>
      <c r="AA122" s="110" t="s">
        <v>271</v>
      </c>
    </row>
    <row r="123" s="1" customFormat="1" ht="29.28" customHeight="1">
      <c r="B123" s="48"/>
      <c r="C123" s="112" t="s">
        <v>178</v>
      </c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203">
        <f>BK123</f>
        <v>0</v>
      </c>
      <c r="O123" s="204"/>
      <c r="P123" s="204"/>
      <c r="Q123" s="204"/>
      <c r="R123" s="50"/>
      <c r="T123" s="111"/>
      <c r="U123" s="69"/>
      <c r="V123" s="69"/>
      <c r="W123" s="205">
        <f>W124+W180</f>
        <v>0</v>
      </c>
      <c r="X123" s="69"/>
      <c r="Y123" s="205">
        <f>Y124+Y180</f>
        <v>17.82</v>
      </c>
      <c r="Z123" s="69"/>
      <c r="AA123" s="206">
        <f>AA124+AA180</f>
        <v>1.3840000000000001</v>
      </c>
      <c r="AT123" s="24" t="s">
        <v>76</v>
      </c>
      <c r="AU123" s="24" t="s">
        <v>209</v>
      </c>
      <c r="BK123" s="207">
        <f>BK124+BK180</f>
        <v>0</v>
      </c>
    </row>
    <row r="124" s="9" customFormat="1" ht="37.44001" customHeight="1">
      <c r="B124" s="208"/>
      <c r="C124" s="209"/>
      <c r="D124" s="210" t="s">
        <v>210</v>
      </c>
      <c r="E124" s="210"/>
      <c r="F124" s="210"/>
      <c r="G124" s="210"/>
      <c r="H124" s="210"/>
      <c r="I124" s="210"/>
      <c r="J124" s="210"/>
      <c r="K124" s="210"/>
      <c r="L124" s="210"/>
      <c r="M124" s="210"/>
      <c r="N124" s="211">
        <f>BK124</f>
        <v>0</v>
      </c>
      <c r="O124" s="181"/>
      <c r="P124" s="181"/>
      <c r="Q124" s="181"/>
      <c r="R124" s="212"/>
      <c r="T124" s="213"/>
      <c r="U124" s="209"/>
      <c r="V124" s="209"/>
      <c r="W124" s="214">
        <f>W125+W149+W167+W178</f>
        <v>0</v>
      </c>
      <c r="X124" s="209"/>
      <c r="Y124" s="214">
        <f>Y125+Y149+Y167+Y178</f>
        <v>17.82</v>
      </c>
      <c r="Z124" s="209"/>
      <c r="AA124" s="215">
        <f>AA125+AA149+AA167+AA178</f>
        <v>1.3840000000000001</v>
      </c>
      <c r="AR124" s="216" t="s">
        <v>85</v>
      </c>
      <c r="AT124" s="217" t="s">
        <v>76</v>
      </c>
      <c r="AU124" s="217" t="s">
        <v>77</v>
      </c>
      <c r="AY124" s="216" t="s">
        <v>272</v>
      </c>
      <c r="BK124" s="218">
        <f>BK125+BK149+BK167+BK178</f>
        <v>0</v>
      </c>
    </row>
    <row r="125" s="9" customFormat="1" ht="19.92" customHeight="1">
      <c r="B125" s="208"/>
      <c r="C125" s="209"/>
      <c r="D125" s="219" t="s">
        <v>218</v>
      </c>
      <c r="E125" s="219"/>
      <c r="F125" s="219"/>
      <c r="G125" s="219"/>
      <c r="H125" s="219"/>
      <c r="I125" s="219"/>
      <c r="J125" s="219"/>
      <c r="K125" s="219"/>
      <c r="L125" s="219"/>
      <c r="M125" s="219"/>
      <c r="N125" s="220">
        <f>BK125</f>
        <v>0</v>
      </c>
      <c r="O125" s="140"/>
      <c r="P125" s="140"/>
      <c r="Q125" s="140"/>
      <c r="R125" s="212"/>
      <c r="T125" s="213"/>
      <c r="U125" s="209"/>
      <c r="V125" s="209"/>
      <c r="W125" s="214">
        <f>W126+W136</f>
        <v>0</v>
      </c>
      <c r="X125" s="209"/>
      <c r="Y125" s="214">
        <f>Y126+Y136</f>
        <v>17.82</v>
      </c>
      <c r="Z125" s="209"/>
      <c r="AA125" s="215">
        <f>AA126+AA136</f>
        <v>0</v>
      </c>
      <c r="AR125" s="216" t="s">
        <v>85</v>
      </c>
      <c r="AT125" s="217" t="s">
        <v>76</v>
      </c>
      <c r="AU125" s="217" t="s">
        <v>85</v>
      </c>
      <c r="AY125" s="216" t="s">
        <v>272</v>
      </c>
      <c r="BK125" s="218">
        <f>BK126+BK136</f>
        <v>0</v>
      </c>
    </row>
    <row r="126" s="9" customFormat="1" ht="14.88" customHeight="1">
      <c r="B126" s="208"/>
      <c r="C126" s="209"/>
      <c r="D126" s="219" t="s">
        <v>1222</v>
      </c>
      <c r="E126" s="219"/>
      <c r="F126" s="219"/>
      <c r="G126" s="219"/>
      <c r="H126" s="219"/>
      <c r="I126" s="219"/>
      <c r="J126" s="219"/>
      <c r="K126" s="219"/>
      <c r="L126" s="219"/>
      <c r="M126" s="219"/>
      <c r="N126" s="221">
        <f>BK126</f>
        <v>0</v>
      </c>
      <c r="O126" s="222"/>
      <c r="P126" s="222"/>
      <c r="Q126" s="222"/>
      <c r="R126" s="212"/>
      <c r="T126" s="213"/>
      <c r="U126" s="209"/>
      <c r="V126" s="209"/>
      <c r="W126" s="214">
        <f>SUM(W127:W135)</f>
        <v>0</v>
      </c>
      <c r="X126" s="209"/>
      <c r="Y126" s="214">
        <f>SUM(Y127:Y135)</f>
        <v>17.587199999999999</v>
      </c>
      <c r="Z126" s="209"/>
      <c r="AA126" s="215">
        <f>SUM(AA127:AA135)</f>
        <v>0</v>
      </c>
      <c r="AR126" s="216" t="s">
        <v>85</v>
      </c>
      <c r="AT126" s="217" t="s">
        <v>76</v>
      </c>
      <c r="AU126" s="217" t="s">
        <v>126</v>
      </c>
      <c r="AY126" s="216" t="s">
        <v>272</v>
      </c>
      <c r="BK126" s="218">
        <f>SUM(BK127:BK135)</f>
        <v>0</v>
      </c>
    </row>
    <row r="127" s="1" customFormat="1" ht="51" customHeight="1">
      <c r="B127" s="48"/>
      <c r="C127" s="223" t="s">
        <v>85</v>
      </c>
      <c r="D127" s="223" t="s">
        <v>273</v>
      </c>
      <c r="E127" s="224" t="s">
        <v>1225</v>
      </c>
      <c r="F127" s="225" t="s">
        <v>1226</v>
      </c>
      <c r="G127" s="225"/>
      <c r="H127" s="225"/>
      <c r="I127" s="225"/>
      <c r="J127" s="226" t="s">
        <v>411</v>
      </c>
      <c r="K127" s="227">
        <v>24</v>
      </c>
      <c r="L127" s="228">
        <v>0</v>
      </c>
      <c r="M127" s="229"/>
      <c r="N127" s="230">
        <f>ROUND(L127*K127,2)</f>
        <v>0</v>
      </c>
      <c r="O127" s="230"/>
      <c r="P127" s="230"/>
      <c r="Q127" s="230"/>
      <c r="R127" s="50"/>
      <c r="T127" s="231" t="s">
        <v>22</v>
      </c>
      <c r="U127" s="58" t="s">
        <v>42</v>
      </c>
      <c r="V127" s="49"/>
      <c r="W127" s="232">
        <f>V127*K127</f>
        <v>0</v>
      </c>
      <c r="X127" s="232">
        <v>0.48580000000000001</v>
      </c>
      <c r="Y127" s="232">
        <f>X127*K127</f>
        <v>11.6592</v>
      </c>
      <c r="Z127" s="232">
        <v>0</v>
      </c>
      <c r="AA127" s="233">
        <f>Z127*K127</f>
        <v>0</v>
      </c>
      <c r="AR127" s="24" t="s">
        <v>276</v>
      </c>
      <c r="AT127" s="24" t="s">
        <v>273</v>
      </c>
      <c r="AU127" s="24" t="s">
        <v>277</v>
      </c>
      <c r="AY127" s="24" t="s">
        <v>272</v>
      </c>
      <c r="BE127" s="144">
        <f>IF(U127="základní",N127,0)</f>
        <v>0</v>
      </c>
      <c r="BF127" s="144">
        <f>IF(U127="snížená",N127,0)</f>
        <v>0</v>
      </c>
      <c r="BG127" s="144">
        <f>IF(U127="zákl. přenesená",N127,0)</f>
        <v>0</v>
      </c>
      <c r="BH127" s="144">
        <f>IF(U127="sníž. přenesená",N127,0)</f>
        <v>0</v>
      </c>
      <c r="BI127" s="144">
        <f>IF(U127="nulová",N127,0)</f>
        <v>0</v>
      </c>
      <c r="BJ127" s="24" t="s">
        <v>85</v>
      </c>
      <c r="BK127" s="144">
        <f>ROUND(L127*K127,2)</f>
        <v>0</v>
      </c>
      <c r="BL127" s="24" t="s">
        <v>276</v>
      </c>
      <c r="BM127" s="24" t="s">
        <v>1227</v>
      </c>
    </row>
    <row r="128" s="10" customFormat="1" ht="16.5" customHeight="1">
      <c r="B128" s="234"/>
      <c r="C128" s="235"/>
      <c r="D128" s="235"/>
      <c r="E128" s="236" t="s">
        <v>22</v>
      </c>
      <c r="F128" s="237" t="s">
        <v>1228</v>
      </c>
      <c r="G128" s="238"/>
      <c r="H128" s="238"/>
      <c r="I128" s="238"/>
      <c r="J128" s="235"/>
      <c r="K128" s="236" t="s">
        <v>22</v>
      </c>
      <c r="L128" s="235"/>
      <c r="M128" s="235"/>
      <c r="N128" s="235"/>
      <c r="O128" s="235"/>
      <c r="P128" s="235"/>
      <c r="Q128" s="235"/>
      <c r="R128" s="239"/>
      <c r="T128" s="240"/>
      <c r="U128" s="235"/>
      <c r="V128" s="235"/>
      <c r="W128" s="235"/>
      <c r="X128" s="235"/>
      <c r="Y128" s="235"/>
      <c r="Z128" s="235"/>
      <c r="AA128" s="241"/>
      <c r="AT128" s="242" t="s">
        <v>280</v>
      </c>
      <c r="AU128" s="242" t="s">
        <v>277</v>
      </c>
      <c r="AV128" s="10" t="s">
        <v>85</v>
      </c>
      <c r="AW128" s="10" t="s">
        <v>35</v>
      </c>
      <c r="AX128" s="10" t="s">
        <v>77</v>
      </c>
      <c r="AY128" s="242" t="s">
        <v>272</v>
      </c>
    </row>
    <row r="129" s="11" customFormat="1" ht="16.5" customHeight="1">
      <c r="B129" s="243"/>
      <c r="C129" s="244"/>
      <c r="D129" s="244"/>
      <c r="E129" s="245" t="s">
        <v>22</v>
      </c>
      <c r="F129" s="246" t="s">
        <v>22</v>
      </c>
      <c r="G129" s="244"/>
      <c r="H129" s="244"/>
      <c r="I129" s="244"/>
      <c r="J129" s="244"/>
      <c r="K129" s="247">
        <v>0</v>
      </c>
      <c r="L129" s="244"/>
      <c r="M129" s="244"/>
      <c r="N129" s="244"/>
      <c r="O129" s="244"/>
      <c r="P129" s="244"/>
      <c r="Q129" s="244"/>
      <c r="R129" s="248"/>
      <c r="T129" s="249"/>
      <c r="U129" s="244"/>
      <c r="V129" s="244"/>
      <c r="W129" s="244"/>
      <c r="X129" s="244"/>
      <c r="Y129" s="244"/>
      <c r="Z129" s="244"/>
      <c r="AA129" s="250"/>
      <c r="AT129" s="251" t="s">
        <v>280</v>
      </c>
      <c r="AU129" s="251" t="s">
        <v>277</v>
      </c>
      <c r="AV129" s="11" t="s">
        <v>126</v>
      </c>
      <c r="AW129" s="11" t="s">
        <v>6</v>
      </c>
      <c r="AX129" s="11" t="s">
        <v>77</v>
      </c>
      <c r="AY129" s="251" t="s">
        <v>272</v>
      </c>
    </row>
    <row r="130" s="10" customFormat="1" ht="16.5" customHeight="1">
      <c r="B130" s="234"/>
      <c r="C130" s="235"/>
      <c r="D130" s="235"/>
      <c r="E130" s="236" t="s">
        <v>22</v>
      </c>
      <c r="F130" s="252" t="s">
        <v>1229</v>
      </c>
      <c r="G130" s="235"/>
      <c r="H130" s="235"/>
      <c r="I130" s="235"/>
      <c r="J130" s="235"/>
      <c r="K130" s="236" t="s">
        <v>22</v>
      </c>
      <c r="L130" s="235"/>
      <c r="M130" s="235"/>
      <c r="N130" s="235"/>
      <c r="O130" s="235"/>
      <c r="P130" s="235"/>
      <c r="Q130" s="235"/>
      <c r="R130" s="239"/>
      <c r="T130" s="240"/>
      <c r="U130" s="235"/>
      <c r="V130" s="235"/>
      <c r="W130" s="235"/>
      <c r="X130" s="235"/>
      <c r="Y130" s="235"/>
      <c r="Z130" s="235"/>
      <c r="AA130" s="241"/>
      <c r="AT130" s="242" t="s">
        <v>280</v>
      </c>
      <c r="AU130" s="242" t="s">
        <v>277</v>
      </c>
      <c r="AV130" s="10" t="s">
        <v>85</v>
      </c>
      <c r="AW130" s="10" t="s">
        <v>35</v>
      </c>
      <c r="AX130" s="10" t="s">
        <v>77</v>
      </c>
      <c r="AY130" s="242" t="s">
        <v>272</v>
      </c>
    </row>
    <row r="131" s="10" customFormat="1" ht="16.5" customHeight="1">
      <c r="B131" s="234"/>
      <c r="C131" s="235"/>
      <c r="D131" s="235"/>
      <c r="E131" s="236" t="s">
        <v>22</v>
      </c>
      <c r="F131" s="252" t="s">
        <v>474</v>
      </c>
      <c r="G131" s="235"/>
      <c r="H131" s="235"/>
      <c r="I131" s="235"/>
      <c r="J131" s="235"/>
      <c r="K131" s="236" t="s">
        <v>22</v>
      </c>
      <c r="L131" s="235"/>
      <c r="M131" s="235"/>
      <c r="N131" s="235"/>
      <c r="O131" s="235"/>
      <c r="P131" s="235"/>
      <c r="Q131" s="235"/>
      <c r="R131" s="239"/>
      <c r="T131" s="240"/>
      <c r="U131" s="235"/>
      <c r="V131" s="235"/>
      <c r="W131" s="235"/>
      <c r="X131" s="235"/>
      <c r="Y131" s="235"/>
      <c r="Z131" s="235"/>
      <c r="AA131" s="241"/>
      <c r="AT131" s="242" t="s">
        <v>280</v>
      </c>
      <c r="AU131" s="242" t="s">
        <v>277</v>
      </c>
      <c r="AV131" s="10" t="s">
        <v>85</v>
      </c>
      <c r="AW131" s="10" t="s">
        <v>35</v>
      </c>
      <c r="AX131" s="10" t="s">
        <v>77</v>
      </c>
      <c r="AY131" s="242" t="s">
        <v>272</v>
      </c>
    </row>
    <row r="132" s="11" customFormat="1" ht="16.5" customHeight="1">
      <c r="B132" s="243"/>
      <c r="C132" s="244"/>
      <c r="D132" s="244"/>
      <c r="E132" s="245" t="s">
        <v>22</v>
      </c>
      <c r="F132" s="246" t="s">
        <v>425</v>
      </c>
      <c r="G132" s="244"/>
      <c r="H132" s="244"/>
      <c r="I132" s="244"/>
      <c r="J132" s="244"/>
      <c r="K132" s="247">
        <v>24</v>
      </c>
      <c r="L132" s="244"/>
      <c r="M132" s="244"/>
      <c r="N132" s="244"/>
      <c r="O132" s="244"/>
      <c r="P132" s="244"/>
      <c r="Q132" s="244"/>
      <c r="R132" s="248"/>
      <c r="T132" s="249"/>
      <c r="U132" s="244"/>
      <c r="V132" s="244"/>
      <c r="W132" s="244"/>
      <c r="X132" s="244"/>
      <c r="Y132" s="244"/>
      <c r="Z132" s="244"/>
      <c r="AA132" s="250"/>
      <c r="AT132" s="251" t="s">
        <v>280</v>
      </c>
      <c r="AU132" s="251" t="s">
        <v>277</v>
      </c>
      <c r="AV132" s="11" t="s">
        <v>126</v>
      </c>
      <c r="AW132" s="11" t="s">
        <v>35</v>
      </c>
      <c r="AX132" s="11" t="s">
        <v>77</v>
      </c>
      <c r="AY132" s="251" t="s">
        <v>272</v>
      </c>
    </row>
    <row r="133" s="12" customFormat="1" ht="16.5" customHeight="1">
      <c r="B133" s="253"/>
      <c r="C133" s="254"/>
      <c r="D133" s="254"/>
      <c r="E133" s="255" t="s">
        <v>22</v>
      </c>
      <c r="F133" s="256" t="s">
        <v>284</v>
      </c>
      <c r="G133" s="254"/>
      <c r="H133" s="254"/>
      <c r="I133" s="254"/>
      <c r="J133" s="254"/>
      <c r="K133" s="257">
        <v>24</v>
      </c>
      <c r="L133" s="254"/>
      <c r="M133" s="254"/>
      <c r="N133" s="254"/>
      <c r="O133" s="254"/>
      <c r="P133" s="254"/>
      <c r="Q133" s="254"/>
      <c r="R133" s="258"/>
      <c r="T133" s="259"/>
      <c r="U133" s="254"/>
      <c r="V133" s="254"/>
      <c r="W133" s="254"/>
      <c r="X133" s="254"/>
      <c r="Y133" s="254"/>
      <c r="Z133" s="254"/>
      <c r="AA133" s="260"/>
      <c r="AT133" s="261" t="s">
        <v>280</v>
      </c>
      <c r="AU133" s="261" t="s">
        <v>277</v>
      </c>
      <c r="AV133" s="12" t="s">
        <v>277</v>
      </c>
      <c r="AW133" s="12" t="s">
        <v>35</v>
      </c>
      <c r="AX133" s="12" t="s">
        <v>77</v>
      </c>
      <c r="AY133" s="261" t="s">
        <v>272</v>
      </c>
    </row>
    <row r="134" s="13" customFormat="1" ht="16.5" customHeight="1">
      <c r="B134" s="262"/>
      <c r="C134" s="263"/>
      <c r="D134" s="263"/>
      <c r="E134" s="264" t="s">
        <v>22</v>
      </c>
      <c r="F134" s="265" t="s">
        <v>285</v>
      </c>
      <c r="G134" s="263"/>
      <c r="H134" s="263"/>
      <c r="I134" s="263"/>
      <c r="J134" s="263"/>
      <c r="K134" s="266">
        <v>24</v>
      </c>
      <c r="L134" s="263"/>
      <c r="M134" s="263"/>
      <c r="N134" s="263"/>
      <c r="O134" s="263"/>
      <c r="P134" s="263"/>
      <c r="Q134" s="263"/>
      <c r="R134" s="267"/>
      <c r="T134" s="268"/>
      <c r="U134" s="263"/>
      <c r="V134" s="263"/>
      <c r="W134" s="263"/>
      <c r="X134" s="263"/>
      <c r="Y134" s="263"/>
      <c r="Z134" s="263"/>
      <c r="AA134" s="269"/>
      <c r="AT134" s="270" t="s">
        <v>280</v>
      </c>
      <c r="AU134" s="270" t="s">
        <v>277</v>
      </c>
      <c r="AV134" s="13" t="s">
        <v>276</v>
      </c>
      <c r="AW134" s="13" t="s">
        <v>35</v>
      </c>
      <c r="AX134" s="13" t="s">
        <v>85</v>
      </c>
      <c r="AY134" s="270" t="s">
        <v>272</v>
      </c>
    </row>
    <row r="135" s="1" customFormat="1" ht="16.5" customHeight="1">
      <c r="B135" s="48"/>
      <c r="C135" s="271" t="s">
        <v>126</v>
      </c>
      <c r="D135" s="271" t="s">
        <v>349</v>
      </c>
      <c r="E135" s="272" t="s">
        <v>1230</v>
      </c>
      <c r="F135" s="273" t="s">
        <v>1231</v>
      </c>
      <c r="G135" s="273"/>
      <c r="H135" s="273"/>
      <c r="I135" s="273"/>
      <c r="J135" s="274" t="s">
        <v>411</v>
      </c>
      <c r="K135" s="275">
        <v>24</v>
      </c>
      <c r="L135" s="276">
        <v>0</v>
      </c>
      <c r="M135" s="277"/>
      <c r="N135" s="278">
        <f>ROUND(L135*K135,2)</f>
        <v>0</v>
      </c>
      <c r="O135" s="230"/>
      <c r="P135" s="230"/>
      <c r="Q135" s="230"/>
      <c r="R135" s="50"/>
      <c r="T135" s="231" t="s">
        <v>22</v>
      </c>
      <c r="U135" s="58" t="s">
        <v>42</v>
      </c>
      <c r="V135" s="49"/>
      <c r="W135" s="232">
        <f>V135*K135</f>
        <v>0</v>
      </c>
      <c r="X135" s="232">
        <v>0.247</v>
      </c>
      <c r="Y135" s="232">
        <f>X135*K135</f>
        <v>5.9279999999999999</v>
      </c>
      <c r="Z135" s="232">
        <v>0</v>
      </c>
      <c r="AA135" s="233">
        <f>Z135*K135</f>
        <v>0</v>
      </c>
      <c r="AR135" s="24" t="s">
        <v>153</v>
      </c>
      <c r="AT135" s="24" t="s">
        <v>349</v>
      </c>
      <c r="AU135" s="24" t="s">
        <v>277</v>
      </c>
      <c r="AY135" s="24" t="s">
        <v>272</v>
      </c>
      <c r="BE135" s="144">
        <f>IF(U135="základní",N135,0)</f>
        <v>0</v>
      </c>
      <c r="BF135" s="144">
        <f>IF(U135="snížená",N135,0)</f>
        <v>0</v>
      </c>
      <c r="BG135" s="144">
        <f>IF(U135="zákl. přenesená",N135,0)</f>
        <v>0</v>
      </c>
      <c r="BH135" s="144">
        <f>IF(U135="sníž. přenesená",N135,0)</f>
        <v>0</v>
      </c>
      <c r="BI135" s="144">
        <f>IF(U135="nulová",N135,0)</f>
        <v>0</v>
      </c>
      <c r="BJ135" s="24" t="s">
        <v>85</v>
      </c>
      <c r="BK135" s="144">
        <f>ROUND(L135*K135,2)</f>
        <v>0</v>
      </c>
      <c r="BL135" s="24" t="s">
        <v>276</v>
      </c>
      <c r="BM135" s="24" t="s">
        <v>1232</v>
      </c>
    </row>
    <row r="136" s="9" customFormat="1" ht="22.32" customHeight="1">
      <c r="B136" s="208"/>
      <c r="C136" s="209"/>
      <c r="D136" s="219" t="s">
        <v>220</v>
      </c>
      <c r="E136" s="219"/>
      <c r="F136" s="219"/>
      <c r="G136" s="219"/>
      <c r="H136" s="219"/>
      <c r="I136" s="219"/>
      <c r="J136" s="219"/>
      <c r="K136" s="219"/>
      <c r="L136" s="219"/>
      <c r="M136" s="219"/>
      <c r="N136" s="283">
        <f>BK136</f>
        <v>0</v>
      </c>
      <c r="O136" s="284"/>
      <c r="P136" s="284"/>
      <c r="Q136" s="284"/>
      <c r="R136" s="212"/>
      <c r="T136" s="213"/>
      <c r="U136" s="209"/>
      <c r="V136" s="209"/>
      <c r="W136" s="214">
        <f>SUM(W137:W148)</f>
        <v>0</v>
      </c>
      <c r="X136" s="209"/>
      <c r="Y136" s="214">
        <f>SUM(Y137:Y148)</f>
        <v>0.23280000000000001</v>
      </c>
      <c r="Z136" s="209"/>
      <c r="AA136" s="215">
        <f>SUM(AA137:AA148)</f>
        <v>0</v>
      </c>
      <c r="AR136" s="216" t="s">
        <v>85</v>
      </c>
      <c r="AT136" s="217" t="s">
        <v>76</v>
      </c>
      <c r="AU136" s="217" t="s">
        <v>126</v>
      </c>
      <c r="AY136" s="216" t="s">
        <v>272</v>
      </c>
      <c r="BK136" s="218">
        <f>SUM(BK137:BK148)</f>
        <v>0</v>
      </c>
    </row>
    <row r="137" s="1" customFormat="1" ht="38.25" customHeight="1">
      <c r="B137" s="48"/>
      <c r="C137" s="223" t="s">
        <v>277</v>
      </c>
      <c r="D137" s="223" t="s">
        <v>273</v>
      </c>
      <c r="E137" s="224" t="s">
        <v>1233</v>
      </c>
      <c r="F137" s="225" t="s">
        <v>1234</v>
      </c>
      <c r="G137" s="225"/>
      <c r="H137" s="225"/>
      <c r="I137" s="225"/>
      <c r="J137" s="226" t="s">
        <v>411</v>
      </c>
      <c r="K137" s="227">
        <v>1</v>
      </c>
      <c r="L137" s="228">
        <v>0</v>
      </c>
      <c r="M137" s="229"/>
      <c r="N137" s="230">
        <f>ROUND(L137*K137,2)</f>
        <v>0</v>
      </c>
      <c r="O137" s="230"/>
      <c r="P137" s="230"/>
      <c r="Q137" s="230"/>
      <c r="R137" s="50"/>
      <c r="T137" s="231" t="s">
        <v>22</v>
      </c>
      <c r="U137" s="58" t="s">
        <v>42</v>
      </c>
      <c r="V137" s="49"/>
      <c r="W137" s="232">
        <f>V137*K137</f>
        <v>0</v>
      </c>
      <c r="X137" s="232">
        <v>0</v>
      </c>
      <c r="Y137" s="232">
        <f>X137*K137</f>
        <v>0</v>
      </c>
      <c r="Z137" s="232">
        <v>0</v>
      </c>
      <c r="AA137" s="233">
        <f>Z137*K137</f>
        <v>0</v>
      </c>
      <c r="AR137" s="24" t="s">
        <v>276</v>
      </c>
      <c r="AT137" s="24" t="s">
        <v>273</v>
      </c>
      <c r="AU137" s="24" t="s">
        <v>277</v>
      </c>
      <c r="AY137" s="24" t="s">
        <v>272</v>
      </c>
      <c r="BE137" s="144">
        <f>IF(U137="základní",N137,0)</f>
        <v>0</v>
      </c>
      <c r="BF137" s="144">
        <f>IF(U137="snížená",N137,0)</f>
        <v>0</v>
      </c>
      <c r="BG137" s="144">
        <f>IF(U137="zákl. přenesená",N137,0)</f>
        <v>0</v>
      </c>
      <c r="BH137" s="144">
        <f>IF(U137="sníž. přenesená",N137,0)</f>
        <v>0</v>
      </c>
      <c r="BI137" s="144">
        <f>IF(U137="nulová",N137,0)</f>
        <v>0</v>
      </c>
      <c r="BJ137" s="24" t="s">
        <v>85</v>
      </c>
      <c r="BK137" s="144">
        <f>ROUND(L137*K137,2)</f>
        <v>0</v>
      </c>
      <c r="BL137" s="24" t="s">
        <v>276</v>
      </c>
      <c r="BM137" s="24" t="s">
        <v>1235</v>
      </c>
    </row>
    <row r="138" s="1" customFormat="1" ht="16.5" customHeight="1">
      <c r="B138" s="48"/>
      <c r="C138" s="271" t="s">
        <v>276</v>
      </c>
      <c r="D138" s="271" t="s">
        <v>349</v>
      </c>
      <c r="E138" s="272" t="s">
        <v>1236</v>
      </c>
      <c r="F138" s="273" t="s">
        <v>1237</v>
      </c>
      <c r="G138" s="273"/>
      <c r="H138" s="273"/>
      <c r="I138" s="273"/>
      <c r="J138" s="274" t="s">
        <v>411</v>
      </c>
      <c r="K138" s="275">
        <v>1</v>
      </c>
      <c r="L138" s="276">
        <v>0</v>
      </c>
      <c r="M138" s="277"/>
      <c r="N138" s="278">
        <f>ROUND(L138*K138,2)</f>
        <v>0</v>
      </c>
      <c r="O138" s="230"/>
      <c r="P138" s="230"/>
      <c r="Q138" s="230"/>
      <c r="R138" s="50"/>
      <c r="T138" s="231" t="s">
        <v>22</v>
      </c>
      <c r="U138" s="58" t="s">
        <v>42</v>
      </c>
      <c r="V138" s="49"/>
      <c r="W138" s="232">
        <f>V138*K138</f>
        <v>0</v>
      </c>
      <c r="X138" s="232">
        <v>0.078799999999999995</v>
      </c>
      <c r="Y138" s="232">
        <f>X138*K138</f>
        <v>0.078799999999999995</v>
      </c>
      <c r="Z138" s="232">
        <v>0</v>
      </c>
      <c r="AA138" s="233">
        <f>Z138*K138</f>
        <v>0</v>
      </c>
      <c r="AR138" s="24" t="s">
        <v>153</v>
      </c>
      <c r="AT138" s="24" t="s">
        <v>349</v>
      </c>
      <c r="AU138" s="24" t="s">
        <v>277</v>
      </c>
      <c r="AY138" s="24" t="s">
        <v>272</v>
      </c>
      <c r="BE138" s="144">
        <f>IF(U138="základní",N138,0)</f>
        <v>0</v>
      </c>
      <c r="BF138" s="144">
        <f>IF(U138="snížená",N138,0)</f>
        <v>0</v>
      </c>
      <c r="BG138" s="144">
        <f>IF(U138="zákl. přenesená",N138,0)</f>
        <v>0</v>
      </c>
      <c r="BH138" s="144">
        <f>IF(U138="sníž. přenesená",N138,0)</f>
        <v>0</v>
      </c>
      <c r="BI138" s="144">
        <f>IF(U138="nulová",N138,0)</f>
        <v>0</v>
      </c>
      <c r="BJ138" s="24" t="s">
        <v>85</v>
      </c>
      <c r="BK138" s="144">
        <f>ROUND(L138*K138,2)</f>
        <v>0</v>
      </c>
      <c r="BL138" s="24" t="s">
        <v>276</v>
      </c>
      <c r="BM138" s="24" t="s">
        <v>1238</v>
      </c>
    </row>
    <row r="139" s="1" customFormat="1" ht="38.25" customHeight="1">
      <c r="B139" s="48"/>
      <c r="C139" s="223" t="s">
        <v>302</v>
      </c>
      <c r="D139" s="223" t="s">
        <v>273</v>
      </c>
      <c r="E139" s="224" t="s">
        <v>1239</v>
      </c>
      <c r="F139" s="225" t="s">
        <v>1240</v>
      </c>
      <c r="G139" s="225"/>
      <c r="H139" s="225"/>
      <c r="I139" s="225"/>
      <c r="J139" s="226" t="s">
        <v>411</v>
      </c>
      <c r="K139" s="227">
        <v>1</v>
      </c>
      <c r="L139" s="228">
        <v>0</v>
      </c>
      <c r="M139" s="229"/>
      <c r="N139" s="230">
        <f>ROUND(L139*K139,2)</f>
        <v>0</v>
      </c>
      <c r="O139" s="230"/>
      <c r="P139" s="230"/>
      <c r="Q139" s="230"/>
      <c r="R139" s="50"/>
      <c r="T139" s="231" t="s">
        <v>22</v>
      </c>
      <c r="U139" s="58" t="s">
        <v>42</v>
      </c>
      <c r="V139" s="49"/>
      <c r="W139" s="232">
        <f>V139*K139</f>
        <v>0</v>
      </c>
      <c r="X139" s="232">
        <v>0</v>
      </c>
      <c r="Y139" s="232">
        <f>X139*K139</f>
        <v>0</v>
      </c>
      <c r="Z139" s="232">
        <v>0</v>
      </c>
      <c r="AA139" s="233">
        <f>Z139*K139</f>
        <v>0</v>
      </c>
      <c r="AR139" s="24" t="s">
        <v>276</v>
      </c>
      <c r="AT139" s="24" t="s">
        <v>273</v>
      </c>
      <c r="AU139" s="24" t="s">
        <v>277</v>
      </c>
      <c r="AY139" s="24" t="s">
        <v>272</v>
      </c>
      <c r="BE139" s="144">
        <f>IF(U139="základní",N139,0)</f>
        <v>0</v>
      </c>
      <c r="BF139" s="144">
        <f>IF(U139="snížená",N139,0)</f>
        <v>0</v>
      </c>
      <c r="BG139" s="144">
        <f>IF(U139="zákl. přenesená",N139,0)</f>
        <v>0</v>
      </c>
      <c r="BH139" s="144">
        <f>IF(U139="sníž. přenesená",N139,0)</f>
        <v>0</v>
      </c>
      <c r="BI139" s="144">
        <f>IF(U139="nulová",N139,0)</f>
        <v>0</v>
      </c>
      <c r="BJ139" s="24" t="s">
        <v>85</v>
      </c>
      <c r="BK139" s="144">
        <f>ROUND(L139*K139,2)</f>
        <v>0</v>
      </c>
      <c r="BL139" s="24" t="s">
        <v>276</v>
      </c>
      <c r="BM139" s="24" t="s">
        <v>1241</v>
      </c>
    </row>
    <row r="140" s="1" customFormat="1" ht="16.5" customHeight="1">
      <c r="B140" s="48"/>
      <c r="C140" s="271" t="s">
        <v>309</v>
      </c>
      <c r="D140" s="271" t="s">
        <v>349</v>
      </c>
      <c r="E140" s="272" t="s">
        <v>1242</v>
      </c>
      <c r="F140" s="273" t="s">
        <v>1243</v>
      </c>
      <c r="G140" s="273"/>
      <c r="H140" s="273"/>
      <c r="I140" s="273"/>
      <c r="J140" s="274" t="s">
        <v>411</v>
      </c>
      <c r="K140" s="275">
        <v>1</v>
      </c>
      <c r="L140" s="276">
        <v>0</v>
      </c>
      <c r="M140" s="277"/>
      <c r="N140" s="278">
        <f>ROUND(L140*K140,2)</f>
        <v>0</v>
      </c>
      <c r="O140" s="230"/>
      <c r="P140" s="230"/>
      <c r="Q140" s="230"/>
      <c r="R140" s="50"/>
      <c r="T140" s="231" t="s">
        <v>22</v>
      </c>
      <c r="U140" s="58" t="s">
        <v>42</v>
      </c>
      <c r="V140" s="49"/>
      <c r="W140" s="232">
        <f>V140*K140</f>
        <v>0</v>
      </c>
      <c r="X140" s="232">
        <v>0.154</v>
      </c>
      <c r="Y140" s="232">
        <f>X140*K140</f>
        <v>0.154</v>
      </c>
      <c r="Z140" s="232">
        <v>0</v>
      </c>
      <c r="AA140" s="233">
        <f>Z140*K140</f>
        <v>0</v>
      </c>
      <c r="AR140" s="24" t="s">
        <v>153</v>
      </c>
      <c r="AT140" s="24" t="s">
        <v>349</v>
      </c>
      <c r="AU140" s="24" t="s">
        <v>277</v>
      </c>
      <c r="AY140" s="24" t="s">
        <v>272</v>
      </c>
      <c r="BE140" s="144">
        <f>IF(U140="základní",N140,0)</f>
        <v>0</v>
      </c>
      <c r="BF140" s="144">
        <f>IF(U140="snížená",N140,0)</f>
        <v>0</v>
      </c>
      <c r="BG140" s="144">
        <f>IF(U140="zákl. přenesená",N140,0)</f>
        <v>0</v>
      </c>
      <c r="BH140" s="144">
        <f>IF(U140="sníž. přenesená",N140,0)</f>
        <v>0</v>
      </c>
      <c r="BI140" s="144">
        <f>IF(U140="nulová",N140,0)</f>
        <v>0</v>
      </c>
      <c r="BJ140" s="24" t="s">
        <v>85</v>
      </c>
      <c r="BK140" s="144">
        <f>ROUND(L140*K140,2)</f>
        <v>0</v>
      </c>
      <c r="BL140" s="24" t="s">
        <v>276</v>
      </c>
      <c r="BM140" s="24" t="s">
        <v>1244</v>
      </c>
    </row>
    <row r="141" s="1" customFormat="1" ht="38.25" customHeight="1">
      <c r="B141" s="48"/>
      <c r="C141" s="223" t="s">
        <v>314</v>
      </c>
      <c r="D141" s="223" t="s">
        <v>273</v>
      </c>
      <c r="E141" s="224" t="s">
        <v>1245</v>
      </c>
      <c r="F141" s="225" t="s">
        <v>1246</v>
      </c>
      <c r="G141" s="225"/>
      <c r="H141" s="225"/>
      <c r="I141" s="225"/>
      <c r="J141" s="226" t="s">
        <v>546</v>
      </c>
      <c r="K141" s="227">
        <v>64</v>
      </c>
      <c r="L141" s="228">
        <v>0</v>
      </c>
      <c r="M141" s="229"/>
      <c r="N141" s="230">
        <f>ROUND(L141*K141,2)</f>
        <v>0</v>
      </c>
      <c r="O141" s="230"/>
      <c r="P141" s="230"/>
      <c r="Q141" s="230"/>
      <c r="R141" s="50"/>
      <c r="T141" s="231" t="s">
        <v>22</v>
      </c>
      <c r="U141" s="58" t="s">
        <v>42</v>
      </c>
      <c r="V141" s="49"/>
      <c r="W141" s="232">
        <f>V141*K141</f>
        <v>0</v>
      </c>
      <c r="X141" s="232">
        <v>0</v>
      </c>
      <c r="Y141" s="232">
        <f>X141*K141</f>
        <v>0</v>
      </c>
      <c r="Z141" s="232">
        <v>0</v>
      </c>
      <c r="AA141" s="233">
        <f>Z141*K141</f>
        <v>0</v>
      </c>
      <c r="AR141" s="24" t="s">
        <v>276</v>
      </c>
      <c r="AT141" s="24" t="s">
        <v>273</v>
      </c>
      <c r="AU141" s="24" t="s">
        <v>277</v>
      </c>
      <c r="AY141" s="24" t="s">
        <v>272</v>
      </c>
      <c r="BE141" s="144">
        <f>IF(U141="základní",N141,0)</f>
        <v>0</v>
      </c>
      <c r="BF141" s="144">
        <f>IF(U141="snížená",N141,0)</f>
        <v>0</v>
      </c>
      <c r="BG141" s="144">
        <f>IF(U141="zákl. přenesená",N141,0)</f>
        <v>0</v>
      </c>
      <c r="BH141" s="144">
        <f>IF(U141="sníž. přenesená",N141,0)</f>
        <v>0</v>
      </c>
      <c r="BI141" s="144">
        <f>IF(U141="nulová",N141,0)</f>
        <v>0</v>
      </c>
      <c r="BJ141" s="24" t="s">
        <v>85</v>
      </c>
      <c r="BK141" s="144">
        <f>ROUND(L141*K141,2)</f>
        <v>0</v>
      </c>
      <c r="BL141" s="24" t="s">
        <v>276</v>
      </c>
      <c r="BM141" s="24" t="s">
        <v>1247</v>
      </c>
    </row>
    <row r="142" s="10" customFormat="1" ht="16.5" customHeight="1">
      <c r="B142" s="234"/>
      <c r="C142" s="235"/>
      <c r="D142" s="235"/>
      <c r="E142" s="236" t="s">
        <v>22</v>
      </c>
      <c r="F142" s="237" t="s">
        <v>1248</v>
      </c>
      <c r="G142" s="238"/>
      <c r="H142" s="238"/>
      <c r="I142" s="238"/>
      <c r="J142" s="235"/>
      <c r="K142" s="236" t="s">
        <v>22</v>
      </c>
      <c r="L142" s="235"/>
      <c r="M142" s="235"/>
      <c r="N142" s="235"/>
      <c r="O142" s="235"/>
      <c r="P142" s="235"/>
      <c r="Q142" s="235"/>
      <c r="R142" s="239"/>
      <c r="T142" s="240"/>
      <c r="U142" s="235"/>
      <c r="V142" s="235"/>
      <c r="W142" s="235"/>
      <c r="X142" s="235"/>
      <c r="Y142" s="235"/>
      <c r="Z142" s="235"/>
      <c r="AA142" s="241"/>
      <c r="AT142" s="242" t="s">
        <v>280</v>
      </c>
      <c r="AU142" s="242" t="s">
        <v>277</v>
      </c>
      <c r="AV142" s="10" t="s">
        <v>85</v>
      </c>
      <c r="AW142" s="10" t="s">
        <v>35</v>
      </c>
      <c r="AX142" s="10" t="s">
        <v>77</v>
      </c>
      <c r="AY142" s="242" t="s">
        <v>272</v>
      </c>
    </row>
    <row r="143" s="11" customFormat="1" ht="16.5" customHeight="1">
      <c r="B143" s="243"/>
      <c r="C143" s="244"/>
      <c r="D143" s="244"/>
      <c r="E143" s="245" t="s">
        <v>22</v>
      </c>
      <c r="F143" s="246" t="s">
        <v>22</v>
      </c>
      <c r="G143" s="244"/>
      <c r="H143" s="244"/>
      <c r="I143" s="244"/>
      <c r="J143" s="244"/>
      <c r="K143" s="247">
        <v>0</v>
      </c>
      <c r="L143" s="244"/>
      <c r="M143" s="244"/>
      <c r="N143" s="244"/>
      <c r="O143" s="244"/>
      <c r="P143" s="244"/>
      <c r="Q143" s="244"/>
      <c r="R143" s="248"/>
      <c r="T143" s="249"/>
      <c r="U143" s="244"/>
      <c r="V143" s="244"/>
      <c r="W143" s="244"/>
      <c r="X143" s="244"/>
      <c r="Y143" s="244"/>
      <c r="Z143" s="244"/>
      <c r="AA143" s="250"/>
      <c r="AT143" s="251" t="s">
        <v>280</v>
      </c>
      <c r="AU143" s="251" t="s">
        <v>277</v>
      </c>
      <c r="AV143" s="11" t="s">
        <v>126</v>
      </c>
      <c r="AW143" s="11" t="s">
        <v>6</v>
      </c>
      <c r="AX143" s="11" t="s">
        <v>77</v>
      </c>
      <c r="AY143" s="251" t="s">
        <v>272</v>
      </c>
    </row>
    <row r="144" s="10" customFormat="1" ht="16.5" customHeight="1">
      <c r="B144" s="234"/>
      <c r="C144" s="235"/>
      <c r="D144" s="235"/>
      <c r="E144" s="236" t="s">
        <v>22</v>
      </c>
      <c r="F144" s="252" t="s">
        <v>1229</v>
      </c>
      <c r="G144" s="235"/>
      <c r="H144" s="235"/>
      <c r="I144" s="235"/>
      <c r="J144" s="235"/>
      <c r="K144" s="236" t="s">
        <v>22</v>
      </c>
      <c r="L144" s="235"/>
      <c r="M144" s="235"/>
      <c r="N144" s="235"/>
      <c r="O144" s="235"/>
      <c r="P144" s="235"/>
      <c r="Q144" s="235"/>
      <c r="R144" s="239"/>
      <c r="T144" s="240"/>
      <c r="U144" s="235"/>
      <c r="V144" s="235"/>
      <c r="W144" s="235"/>
      <c r="X144" s="235"/>
      <c r="Y144" s="235"/>
      <c r="Z144" s="235"/>
      <c r="AA144" s="241"/>
      <c r="AT144" s="242" t="s">
        <v>280</v>
      </c>
      <c r="AU144" s="242" t="s">
        <v>277</v>
      </c>
      <c r="AV144" s="10" t="s">
        <v>85</v>
      </c>
      <c r="AW144" s="10" t="s">
        <v>35</v>
      </c>
      <c r="AX144" s="10" t="s">
        <v>77</v>
      </c>
      <c r="AY144" s="242" t="s">
        <v>272</v>
      </c>
    </row>
    <row r="145" s="10" customFormat="1" ht="16.5" customHeight="1">
      <c r="B145" s="234"/>
      <c r="C145" s="235"/>
      <c r="D145" s="235"/>
      <c r="E145" s="236" t="s">
        <v>22</v>
      </c>
      <c r="F145" s="252" t="s">
        <v>474</v>
      </c>
      <c r="G145" s="235"/>
      <c r="H145" s="235"/>
      <c r="I145" s="235"/>
      <c r="J145" s="235"/>
      <c r="K145" s="236" t="s">
        <v>22</v>
      </c>
      <c r="L145" s="235"/>
      <c r="M145" s="235"/>
      <c r="N145" s="235"/>
      <c r="O145" s="235"/>
      <c r="P145" s="235"/>
      <c r="Q145" s="235"/>
      <c r="R145" s="239"/>
      <c r="T145" s="240"/>
      <c r="U145" s="235"/>
      <c r="V145" s="235"/>
      <c r="W145" s="235"/>
      <c r="X145" s="235"/>
      <c r="Y145" s="235"/>
      <c r="Z145" s="235"/>
      <c r="AA145" s="241"/>
      <c r="AT145" s="242" t="s">
        <v>280</v>
      </c>
      <c r="AU145" s="242" t="s">
        <v>277</v>
      </c>
      <c r="AV145" s="10" t="s">
        <v>85</v>
      </c>
      <c r="AW145" s="10" t="s">
        <v>35</v>
      </c>
      <c r="AX145" s="10" t="s">
        <v>77</v>
      </c>
      <c r="AY145" s="242" t="s">
        <v>272</v>
      </c>
    </row>
    <row r="146" s="11" customFormat="1" ht="16.5" customHeight="1">
      <c r="B146" s="243"/>
      <c r="C146" s="244"/>
      <c r="D146" s="244"/>
      <c r="E146" s="245" t="s">
        <v>22</v>
      </c>
      <c r="F146" s="246" t="s">
        <v>659</v>
      </c>
      <c r="G146" s="244"/>
      <c r="H146" s="244"/>
      <c r="I146" s="244"/>
      <c r="J146" s="244"/>
      <c r="K146" s="247">
        <v>64</v>
      </c>
      <c r="L146" s="244"/>
      <c r="M146" s="244"/>
      <c r="N146" s="244"/>
      <c r="O146" s="244"/>
      <c r="P146" s="244"/>
      <c r="Q146" s="244"/>
      <c r="R146" s="248"/>
      <c r="T146" s="249"/>
      <c r="U146" s="244"/>
      <c r="V146" s="244"/>
      <c r="W146" s="244"/>
      <c r="X146" s="244"/>
      <c r="Y146" s="244"/>
      <c r="Z146" s="244"/>
      <c r="AA146" s="250"/>
      <c r="AT146" s="251" t="s">
        <v>280</v>
      </c>
      <c r="AU146" s="251" t="s">
        <v>277</v>
      </c>
      <c r="AV146" s="11" t="s">
        <v>126</v>
      </c>
      <c r="AW146" s="11" t="s">
        <v>35</v>
      </c>
      <c r="AX146" s="11" t="s">
        <v>77</v>
      </c>
      <c r="AY146" s="251" t="s">
        <v>272</v>
      </c>
    </row>
    <row r="147" s="12" customFormat="1" ht="16.5" customHeight="1">
      <c r="B147" s="253"/>
      <c r="C147" s="254"/>
      <c r="D147" s="254"/>
      <c r="E147" s="255" t="s">
        <v>22</v>
      </c>
      <c r="F147" s="256" t="s">
        <v>284</v>
      </c>
      <c r="G147" s="254"/>
      <c r="H147" s="254"/>
      <c r="I147" s="254"/>
      <c r="J147" s="254"/>
      <c r="K147" s="257">
        <v>64</v>
      </c>
      <c r="L147" s="254"/>
      <c r="M147" s="254"/>
      <c r="N147" s="254"/>
      <c r="O147" s="254"/>
      <c r="P147" s="254"/>
      <c r="Q147" s="254"/>
      <c r="R147" s="258"/>
      <c r="T147" s="259"/>
      <c r="U147" s="254"/>
      <c r="V147" s="254"/>
      <c r="W147" s="254"/>
      <c r="X147" s="254"/>
      <c r="Y147" s="254"/>
      <c r="Z147" s="254"/>
      <c r="AA147" s="260"/>
      <c r="AT147" s="261" t="s">
        <v>280</v>
      </c>
      <c r="AU147" s="261" t="s">
        <v>277</v>
      </c>
      <c r="AV147" s="12" t="s">
        <v>277</v>
      </c>
      <c r="AW147" s="12" t="s">
        <v>35</v>
      </c>
      <c r="AX147" s="12" t="s">
        <v>77</v>
      </c>
      <c r="AY147" s="261" t="s">
        <v>272</v>
      </c>
    </row>
    <row r="148" s="13" customFormat="1" ht="16.5" customHeight="1">
      <c r="B148" s="262"/>
      <c r="C148" s="263"/>
      <c r="D148" s="263"/>
      <c r="E148" s="264" t="s">
        <v>22</v>
      </c>
      <c r="F148" s="265" t="s">
        <v>285</v>
      </c>
      <c r="G148" s="263"/>
      <c r="H148" s="263"/>
      <c r="I148" s="263"/>
      <c r="J148" s="263"/>
      <c r="K148" s="266">
        <v>64</v>
      </c>
      <c r="L148" s="263"/>
      <c r="M148" s="263"/>
      <c r="N148" s="263"/>
      <c r="O148" s="263"/>
      <c r="P148" s="263"/>
      <c r="Q148" s="263"/>
      <c r="R148" s="267"/>
      <c r="T148" s="268"/>
      <c r="U148" s="263"/>
      <c r="V148" s="263"/>
      <c r="W148" s="263"/>
      <c r="X148" s="263"/>
      <c r="Y148" s="263"/>
      <c r="Z148" s="263"/>
      <c r="AA148" s="269"/>
      <c r="AT148" s="270" t="s">
        <v>280</v>
      </c>
      <c r="AU148" s="270" t="s">
        <v>277</v>
      </c>
      <c r="AV148" s="13" t="s">
        <v>276</v>
      </c>
      <c r="AW148" s="13" t="s">
        <v>35</v>
      </c>
      <c r="AX148" s="13" t="s">
        <v>85</v>
      </c>
      <c r="AY148" s="270" t="s">
        <v>272</v>
      </c>
    </row>
    <row r="149" s="9" customFormat="1" ht="29.88" customHeight="1">
      <c r="B149" s="208"/>
      <c r="C149" s="209"/>
      <c r="D149" s="219" t="s">
        <v>232</v>
      </c>
      <c r="E149" s="219"/>
      <c r="F149" s="219"/>
      <c r="G149" s="219"/>
      <c r="H149" s="219"/>
      <c r="I149" s="219"/>
      <c r="J149" s="219"/>
      <c r="K149" s="219"/>
      <c r="L149" s="219"/>
      <c r="M149" s="219"/>
      <c r="N149" s="220">
        <f>BK149</f>
        <v>0</v>
      </c>
      <c r="O149" s="140"/>
      <c r="P149" s="140"/>
      <c r="Q149" s="140"/>
      <c r="R149" s="212"/>
      <c r="T149" s="213"/>
      <c r="U149" s="209"/>
      <c r="V149" s="209"/>
      <c r="W149" s="214">
        <f>W150</f>
        <v>0</v>
      </c>
      <c r="X149" s="209"/>
      <c r="Y149" s="214">
        <f>Y150</f>
        <v>0</v>
      </c>
      <c r="Z149" s="209"/>
      <c r="AA149" s="215">
        <f>AA150</f>
        <v>1.3840000000000001</v>
      </c>
      <c r="AR149" s="216" t="s">
        <v>85</v>
      </c>
      <c r="AT149" s="217" t="s">
        <v>76</v>
      </c>
      <c r="AU149" s="217" t="s">
        <v>85</v>
      </c>
      <c r="AY149" s="216" t="s">
        <v>272</v>
      </c>
      <c r="BK149" s="218">
        <f>BK150</f>
        <v>0</v>
      </c>
    </row>
    <row r="150" s="9" customFormat="1" ht="14.88" customHeight="1">
      <c r="B150" s="208"/>
      <c r="C150" s="209"/>
      <c r="D150" s="219" t="s">
        <v>1223</v>
      </c>
      <c r="E150" s="219"/>
      <c r="F150" s="219"/>
      <c r="G150" s="219"/>
      <c r="H150" s="219"/>
      <c r="I150" s="219"/>
      <c r="J150" s="219"/>
      <c r="K150" s="219"/>
      <c r="L150" s="219"/>
      <c r="M150" s="219"/>
      <c r="N150" s="221">
        <f>BK150</f>
        <v>0</v>
      </c>
      <c r="O150" s="222"/>
      <c r="P150" s="222"/>
      <c r="Q150" s="222"/>
      <c r="R150" s="212"/>
      <c r="T150" s="213"/>
      <c r="U150" s="209"/>
      <c r="V150" s="209"/>
      <c r="W150" s="214">
        <f>SUM(W151:W166)</f>
        <v>0</v>
      </c>
      <c r="X150" s="209"/>
      <c r="Y150" s="214">
        <f>SUM(Y151:Y166)</f>
        <v>0</v>
      </c>
      <c r="Z150" s="209"/>
      <c r="AA150" s="215">
        <f>SUM(AA151:AA166)</f>
        <v>1.3840000000000001</v>
      </c>
      <c r="AR150" s="216" t="s">
        <v>85</v>
      </c>
      <c r="AT150" s="217" t="s">
        <v>76</v>
      </c>
      <c r="AU150" s="217" t="s">
        <v>126</v>
      </c>
      <c r="AY150" s="216" t="s">
        <v>272</v>
      </c>
      <c r="BK150" s="218">
        <f>SUM(BK151:BK166)</f>
        <v>0</v>
      </c>
    </row>
    <row r="151" s="1" customFormat="1" ht="63.75" customHeight="1">
      <c r="B151" s="48"/>
      <c r="C151" s="223" t="s">
        <v>153</v>
      </c>
      <c r="D151" s="223" t="s">
        <v>273</v>
      </c>
      <c r="E151" s="224" t="s">
        <v>1249</v>
      </c>
      <c r="F151" s="225" t="s">
        <v>1250</v>
      </c>
      <c r="G151" s="225"/>
      <c r="H151" s="225"/>
      <c r="I151" s="225"/>
      <c r="J151" s="226" t="s">
        <v>546</v>
      </c>
      <c r="K151" s="227">
        <v>10</v>
      </c>
      <c r="L151" s="228">
        <v>0</v>
      </c>
      <c r="M151" s="229"/>
      <c r="N151" s="230">
        <f>ROUND(L151*K151,2)</f>
        <v>0</v>
      </c>
      <c r="O151" s="230"/>
      <c r="P151" s="230"/>
      <c r="Q151" s="230"/>
      <c r="R151" s="50"/>
      <c r="T151" s="231" t="s">
        <v>22</v>
      </c>
      <c r="U151" s="58" t="s">
        <v>42</v>
      </c>
      <c r="V151" s="49"/>
      <c r="W151" s="232">
        <f>V151*K151</f>
        <v>0</v>
      </c>
      <c r="X151" s="232">
        <v>0</v>
      </c>
      <c r="Y151" s="232">
        <f>X151*K151</f>
        <v>0</v>
      </c>
      <c r="Z151" s="232">
        <v>0.070000000000000007</v>
      </c>
      <c r="AA151" s="233">
        <f>Z151*K151</f>
        <v>0.70000000000000007</v>
      </c>
      <c r="AR151" s="24" t="s">
        <v>276</v>
      </c>
      <c r="AT151" s="24" t="s">
        <v>273</v>
      </c>
      <c r="AU151" s="24" t="s">
        <v>277</v>
      </c>
      <c r="AY151" s="24" t="s">
        <v>272</v>
      </c>
      <c r="BE151" s="144">
        <f>IF(U151="základní",N151,0)</f>
        <v>0</v>
      </c>
      <c r="BF151" s="144">
        <f>IF(U151="snížená",N151,0)</f>
        <v>0</v>
      </c>
      <c r="BG151" s="144">
        <f>IF(U151="zákl. přenesená",N151,0)</f>
        <v>0</v>
      </c>
      <c r="BH151" s="144">
        <f>IF(U151="sníž. přenesená",N151,0)</f>
        <v>0</v>
      </c>
      <c r="BI151" s="144">
        <f>IF(U151="nulová",N151,0)</f>
        <v>0</v>
      </c>
      <c r="BJ151" s="24" t="s">
        <v>85</v>
      </c>
      <c r="BK151" s="144">
        <f>ROUND(L151*K151,2)</f>
        <v>0</v>
      </c>
      <c r="BL151" s="24" t="s">
        <v>276</v>
      </c>
      <c r="BM151" s="24" t="s">
        <v>1251</v>
      </c>
    </row>
    <row r="152" s="10" customFormat="1" ht="16.5" customHeight="1">
      <c r="B152" s="234"/>
      <c r="C152" s="235"/>
      <c r="D152" s="235"/>
      <c r="E152" s="236" t="s">
        <v>22</v>
      </c>
      <c r="F152" s="237" t="s">
        <v>1252</v>
      </c>
      <c r="G152" s="238"/>
      <c r="H152" s="238"/>
      <c r="I152" s="238"/>
      <c r="J152" s="235"/>
      <c r="K152" s="236" t="s">
        <v>22</v>
      </c>
      <c r="L152" s="235"/>
      <c r="M152" s="235"/>
      <c r="N152" s="235"/>
      <c r="O152" s="235"/>
      <c r="P152" s="235"/>
      <c r="Q152" s="235"/>
      <c r="R152" s="239"/>
      <c r="T152" s="240"/>
      <c r="U152" s="235"/>
      <c r="V152" s="235"/>
      <c r="W152" s="235"/>
      <c r="X152" s="235"/>
      <c r="Y152" s="235"/>
      <c r="Z152" s="235"/>
      <c r="AA152" s="241"/>
      <c r="AT152" s="242" t="s">
        <v>280</v>
      </c>
      <c r="AU152" s="242" t="s">
        <v>277</v>
      </c>
      <c r="AV152" s="10" t="s">
        <v>85</v>
      </c>
      <c r="AW152" s="10" t="s">
        <v>35</v>
      </c>
      <c r="AX152" s="10" t="s">
        <v>77</v>
      </c>
      <c r="AY152" s="242" t="s">
        <v>272</v>
      </c>
    </row>
    <row r="153" s="11" customFormat="1" ht="16.5" customHeight="1">
      <c r="B153" s="243"/>
      <c r="C153" s="244"/>
      <c r="D153" s="244"/>
      <c r="E153" s="245" t="s">
        <v>22</v>
      </c>
      <c r="F153" s="246" t="s">
        <v>22</v>
      </c>
      <c r="G153" s="244"/>
      <c r="H153" s="244"/>
      <c r="I153" s="244"/>
      <c r="J153" s="244"/>
      <c r="K153" s="247">
        <v>0</v>
      </c>
      <c r="L153" s="244"/>
      <c r="M153" s="244"/>
      <c r="N153" s="244"/>
      <c r="O153" s="244"/>
      <c r="P153" s="244"/>
      <c r="Q153" s="244"/>
      <c r="R153" s="248"/>
      <c r="T153" s="249"/>
      <c r="U153" s="244"/>
      <c r="V153" s="244"/>
      <c r="W153" s="244"/>
      <c r="X153" s="244"/>
      <c r="Y153" s="244"/>
      <c r="Z153" s="244"/>
      <c r="AA153" s="250"/>
      <c r="AT153" s="251" t="s">
        <v>280</v>
      </c>
      <c r="AU153" s="251" t="s">
        <v>277</v>
      </c>
      <c r="AV153" s="11" t="s">
        <v>126</v>
      </c>
      <c r="AW153" s="11" t="s">
        <v>6</v>
      </c>
      <c r="AX153" s="11" t="s">
        <v>77</v>
      </c>
      <c r="AY153" s="251" t="s">
        <v>272</v>
      </c>
    </row>
    <row r="154" s="10" customFormat="1" ht="16.5" customHeight="1">
      <c r="B154" s="234"/>
      <c r="C154" s="235"/>
      <c r="D154" s="235"/>
      <c r="E154" s="236" t="s">
        <v>22</v>
      </c>
      <c r="F154" s="252" t="s">
        <v>1229</v>
      </c>
      <c r="G154" s="235"/>
      <c r="H154" s="235"/>
      <c r="I154" s="235"/>
      <c r="J154" s="235"/>
      <c r="K154" s="236" t="s">
        <v>22</v>
      </c>
      <c r="L154" s="235"/>
      <c r="M154" s="235"/>
      <c r="N154" s="235"/>
      <c r="O154" s="235"/>
      <c r="P154" s="235"/>
      <c r="Q154" s="235"/>
      <c r="R154" s="239"/>
      <c r="T154" s="240"/>
      <c r="U154" s="235"/>
      <c r="V154" s="235"/>
      <c r="W154" s="235"/>
      <c r="X154" s="235"/>
      <c r="Y154" s="235"/>
      <c r="Z154" s="235"/>
      <c r="AA154" s="241"/>
      <c r="AT154" s="242" t="s">
        <v>280</v>
      </c>
      <c r="AU154" s="242" t="s">
        <v>277</v>
      </c>
      <c r="AV154" s="10" t="s">
        <v>85</v>
      </c>
      <c r="AW154" s="10" t="s">
        <v>35</v>
      </c>
      <c r="AX154" s="10" t="s">
        <v>77</v>
      </c>
      <c r="AY154" s="242" t="s">
        <v>272</v>
      </c>
    </row>
    <row r="155" s="10" customFormat="1" ht="16.5" customHeight="1">
      <c r="B155" s="234"/>
      <c r="C155" s="235"/>
      <c r="D155" s="235"/>
      <c r="E155" s="236" t="s">
        <v>22</v>
      </c>
      <c r="F155" s="252" t="s">
        <v>474</v>
      </c>
      <c r="G155" s="235"/>
      <c r="H155" s="235"/>
      <c r="I155" s="235"/>
      <c r="J155" s="235"/>
      <c r="K155" s="236" t="s">
        <v>22</v>
      </c>
      <c r="L155" s="235"/>
      <c r="M155" s="235"/>
      <c r="N155" s="235"/>
      <c r="O155" s="235"/>
      <c r="P155" s="235"/>
      <c r="Q155" s="235"/>
      <c r="R155" s="239"/>
      <c r="T155" s="240"/>
      <c r="U155" s="235"/>
      <c r="V155" s="235"/>
      <c r="W155" s="235"/>
      <c r="X155" s="235"/>
      <c r="Y155" s="235"/>
      <c r="Z155" s="235"/>
      <c r="AA155" s="241"/>
      <c r="AT155" s="242" t="s">
        <v>280</v>
      </c>
      <c r="AU155" s="242" t="s">
        <v>277</v>
      </c>
      <c r="AV155" s="10" t="s">
        <v>85</v>
      </c>
      <c r="AW155" s="10" t="s">
        <v>35</v>
      </c>
      <c r="AX155" s="10" t="s">
        <v>77</v>
      </c>
      <c r="AY155" s="242" t="s">
        <v>272</v>
      </c>
    </row>
    <row r="156" s="11" customFormat="1" ht="16.5" customHeight="1">
      <c r="B156" s="243"/>
      <c r="C156" s="244"/>
      <c r="D156" s="244"/>
      <c r="E156" s="245" t="s">
        <v>22</v>
      </c>
      <c r="F156" s="246" t="s">
        <v>331</v>
      </c>
      <c r="G156" s="244"/>
      <c r="H156" s="244"/>
      <c r="I156" s="244"/>
      <c r="J156" s="244"/>
      <c r="K156" s="247">
        <v>10</v>
      </c>
      <c r="L156" s="244"/>
      <c r="M156" s="244"/>
      <c r="N156" s="244"/>
      <c r="O156" s="244"/>
      <c r="P156" s="244"/>
      <c r="Q156" s="244"/>
      <c r="R156" s="248"/>
      <c r="T156" s="249"/>
      <c r="U156" s="244"/>
      <c r="V156" s="244"/>
      <c r="W156" s="244"/>
      <c r="X156" s="244"/>
      <c r="Y156" s="244"/>
      <c r="Z156" s="244"/>
      <c r="AA156" s="250"/>
      <c r="AT156" s="251" t="s">
        <v>280</v>
      </c>
      <c r="AU156" s="251" t="s">
        <v>277</v>
      </c>
      <c r="AV156" s="11" t="s">
        <v>126</v>
      </c>
      <c r="AW156" s="11" t="s">
        <v>35</v>
      </c>
      <c r="AX156" s="11" t="s">
        <v>77</v>
      </c>
      <c r="AY156" s="251" t="s">
        <v>272</v>
      </c>
    </row>
    <row r="157" s="12" customFormat="1" ht="16.5" customHeight="1">
      <c r="B157" s="253"/>
      <c r="C157" s="254"/>
      <c r="D157" s="254"/>
      <c r="E157" s="255" t="s">
        <v>22</v>
      </c>
      <c r="F157" s="256" t="s">
        <v>284</v>
      </c>
      <c r="G157" s="254"/>
      <c r="H157" s="254"/>
      <c r="I157" s="254"/>
      <c r="J157" s="254"/>
      <c r="K157" s="257">
        <v>10</v>
      </c>
      <c r="L157" s="254"/>
      <c r="M157" s="254"/>
      <c r="N157" s="254"/>
      <c r="O157" s="254"/>
      <c r="P157" s="254"/>
      <c r="Q157" s="254"/>
      <c r="R157" s="258"/>
      <c r="T157" s="259"/>
      <c r="U157" s="254"/>
      <c r="V157" s="254"/>
      <c r="W157" s="254"/>
      <c r="X157" s="254"/>
      <c r="Y157" s="254"/>
      <c r="Z157" s="254"/>
      <c r="AA157" s="260"/>
      <c r="AT157" s="261" t="s">
        <v>280</v>
      </c>
      <c r="AU157" s="261" t="s">
        <v>277</v>
      </c>
      <c r="AV157" s="12" t="s">
        <v>277</v>
      </c>
      <c r="AW157" s="12" t="s">
        <v>35</v>
      </c>
      <c r="AX157" s="12" t="s">
        <v>77</v>
      </c>
      <c r="AY157" s="261" t="s">
        <v>272</v>
      </c>
    </row>
    <row r="158" s="13" customFormat="1" ht="16.5" customHeight="1">
      <c r="B158" s="262"/>
      <c r="C158" s="263"/>
      <c r="D158" s="263"/>
      <c r="E158" s="264" t="s">
        <v>22</v>
      </c>
      <c r="F158" s="265" t="s">
        <v>285</v>
      </c>
      <c r="G158" s="263"/>
      <c r="H158" s="263"/>
      <c r="I158" s="263"/>
      <c r="J158" s="263"/>
      <c r="K158" s="266">
        <v>10</v>
      </c>
      <c r="L158" s="263"/>
      <c r="M158" s="263"/>
      <c r="N158" s="263"/>
      <c r="O158" s="263"/>
      <c r="P158" s="263"/>
      <c r="Q158" s="263"/>
      <c r="R158" s="267"/>
      <c r="T158" s="268"/>
      <c r="U158" s="263"/>
      <c r="V158" s="263"/>
      <c r="W158" s="263"/>
      <c r="X158" s="263"/>
      <c r="Y158" s="263"/>
      <c r="Z158" s="263"/>
      <c r="AA158" s="269"/>
      <c r="AT158" s="270" t="s">
        <v>280</v>
      </c>
      <c r="AU158" s="270" t="s">
        <v>277</v>
      </c>
      <c r="AV158" s="13" t="s">
        <v>276</v>
      </c>
      <c r="AW158" s="13" t="s">
        <v>35</v>
      </c>
      <c r="AX158" s="13" t="s">
        <v>85</v>
      </c>
      <c r="AY158" s="270" t="s">
        <v>272</v>
      </c>
    </row>
    <row r="159" s="1" customFormat="1" ht="38.25" customHeight="1">
      <c r="B159" s="48"/>
      <c r="C159" s="223" t="s">
        <v>326</v>
      </c>
      <c r="D159" s="223" t="s">
        <v>273</v>
      </c>
      <c r="E159" s="224" t="s">
        <v>1253</v>
      </c>
      <c r="F159" s="225" t="s">
        <v>1254</v>
      </c>
      <c r="G159" s="225"/>
      <c r="H159" s="225"/>
      <c r="I159" s="225"/>
      <c r="J159" s="226" t="s">
        <v>411</v>
      </c>
      <c r="K159" s="227">
        <v>10</v>
      </c>
      <c r="L159" s="228">
        <v>0</v>
      </c>
      <c r="M159" s="229"/>
      <c r="N159" s="230">
        <f>ROUND(L159*K159,2)</f>
        <v>0</v>
      </c>
      <c r="O159" s="230"/>
      <c r="P159" s="230"/>
      <c r="Q159" s="230"/>
      <c r="R159" s="50"/>
      <c r="T159" s="231" t="s">
        <v>22</v>
      </c>
      <c r="U159" s="58" t="s">
        <v>42</v>
      </c>
      <c r="V159" s="49"/>
      <c r="W159" s="232">
        <f>V159*K159</f>
        <v>0</v>
      </c>
      <c r="X159" s="232">
        <v>0</v>
      </c>
      <c r="Y159" s="232">
        <f>X159*K159</f>
        <v>0</v>
      </c>
      <c r="Z159" s="232">
        <v>0.068400000000000002</v>
      </c>
      <c r="AA159" s="233">
        <f>Z159*K159</f>
        <v>0.68400000000000005</v>
      </c>
      <c r="AR159" s="24" t="s">
        <v>276</v>
      </c>
      <c r="AT159" s="24" t="s">
        <v>273</v>
      </c>
      <c r="AU159" s="24" t="s">
        <v>277</v>
      </c>
      <c r="AY159" s="24" t="s">
        <v>272</v>
      </c>
      <c r="BE159" s="144">
        <f>IF(U159="základní",N159,0)</f>
        <v>0</v>
      </c>
      <c r="BF159" s="144">
        <f>IF(U159="snížená",N159,0)</f>
        <v>0</v>
      </c>
      <c r="BG159" s="144">
        <f>IF(U159="zákl. přenesená",N159,0)</f>
        <v>0</v>
      </c>
      <c r="BH159" s="144">
        <f>IF(U159="sníž. přenesená",N159,0)</f>
        <v>0</v>
      </c>
      <c r="BI159" s="144">
        <f>IF(U159="nulová",N159,0)</f>
        <v>0</v>
      </c>
      <c r="BJ159" s="24" t="s">
        <v>85</v>
      </c>
      <c r="BK159" s="144">
        <f>ROUND(L159*K159,2)</f>
        <v>0</v>
      </c>
      <c r="BL159" s="24" t="s">
        <v>276</v>
      </c>
      <c r="BM159" s="24" t="s">
        <v>1255</v>
      </c>
    </row>
    <row r="160" s="10" customFormat="1" ht="16.5" customHeight="1">
      <c r="B160" s="234"/>
      <c r="C160" s="235"/>
      <c r="D160" s="235"/>
      <c r="E160" s="236" t="s">
        <v>22</v>
      </c>
      <c r="F160" s="237" t="s">
        <v>1252</v>
      </c>
      <c r="G160" s="238"/>
      <c r="H160" s="238"/>
      <c r="I160" s="238"/>
      <c r="J160" s="235"/>
      <c r="K160" s="236" t="s">
        <v>22</v>
      </c>
      <c r="L160" s="235"/>
      <c r="M160" s="235"/>
      <c r="N160" s="235"/>
      <c r="O160" s="235"/>
      <c r="P160" s="235"/>
      <c r="Q160" s="235"/>
      <c r="R160" s="239"/>
      <c r="T160" s="240"/>
      <c r="U160" s="235"/>
      <c r="V160" s="235"/>
      <c r="W160" s="235"/>
      <c r="X160" s="235"/>
      <c r="Y160" s="235"/>
      <c r="Z160" s="235"/>
      <c r="AA160" s="241"/>
      <c r="AT160" s="242" t="s">
        <v>280</v>
      </c>
      <c r="AU160" s="242" t="s">
        <v>277</v>
      </c>
      <c r="AV160" s="10" t="s">
        <v>85</v>
      </c>
      <c r="AW160" s="10" t="s">
        <v>35</v>
      </c>
      <c r="AX160" s="10" t="s">
        <v>77</v>
      </c>
      <c r="AY160" s="242" t="s">
        <v>272</v>
      </c>
    </row>
    <row r="161" s="11" customFormat="1" ht="16.5" customHeight="1">
      <c r="B161" s="243"/>
      <c r="C161" s="244"/>
      <c r="D161" s="244"/>
      <c r="E161" s="245" t="s">
        <v>22</v>
      </c>
      <c r="F161" s="246" t="s">
        <v>22</v>
      </c>
      <c r="G161" s="244"/>
      <c r="H161" s="244"/>
      <c r="I161" s="244"/>
      <c r="J161" s="244"/>
      <c r="K161" s="247">
        <v>0</v>
      </c>
      <c r="L161" s="244"/>
      <c r="M161" s="244"/>
      <c r="N161" s="244"/>
      <c r="O161" s="244"/>
      <c r="P161" s="244"/>
      <c r="Q161" s="244"/>
      <c r="R161" s="248"/>
      <c r="T161" s="249"/>
      <c r="U161" s="244"/>
      <c r="V161" s="244"/>
      <c r="W161" s="244"/>
      <c r="X161" s="244"/>
      <c r="Y161" s="244"/>
      <c r="Z161" s="244"/>
      <c r="AA161" s="250"/>
      <c r="AT161" s="251" t="s">
        <v>280</v>
      </c>
      <c r="AU161" s="251" t="s">
        <v>277</v>
      </c>
      <c r="AV161" s="11" t="s">
        <v>126</v>
      </c>
      <c r="AW161" s="11" t="s">
        <v>6</v>
      </c>
      <c r="AX161" s="11" t="s">
        <v>77</v>
      </c>
      <c r="AY161" s="251" t="s">
        <v>272</v>
      </c>
    </row>
    <row r="162" s="10" customFormat="1" ht="16.5" customHeight="1">
      <c r="B162" s="234"/>
      <c r="C162" s="235"/>
      <c r="D162" s="235"/>
      <c r="E162" s="236" t="s">
        <v>22</v>
      </c>
      <c r="F162" s="252" t="s">
        <v>1229</v>
      </c>
      <c r="G162" s="235"/>
      <c r="H162" s="235"/>
      <c r="I162" s="235"/>
      <c r="J162" s="235"/>
      <c r="K162" s="236" t="s">
        <v>22</v>
      </c>
      <c r="L162" s="235"/>
      <c r="M162" s="235"/>
      <c r="N162" s="235"/>
      <c r="O162" s="235"/>
      <c r="P162" s="235"/>
      <c r="Q162" s="235"/>
      <c r="R162" s="239"/>
      <c r="T162" s="240"/>
      <c r="U162" s="235"/>
      <c r="V162" s="235"/>
      <c r="W162" s="235"/>
      <c r="X162" s="235"/>
      <c r="Y162" s="235"/>
      <c r="Z162" s="235"/>
      <c r="AA162" s="241"/>
      <c r="AT162" s="242" t="s">
        <v>280</v>
      </c>
      <c r="AU162" s="242" t="s">
        <v>277</v>
      </c>
      <c r="AV162" s="10" t="s">
        <v>85</v>
      </c>
      <c r="AW162" s="10" t="s">
        <v>35</v>
      </c>
      <c r="AX162" s="10" t="s">
        <v>77</v>
      </c>
      <c r="AY162" s="242" t="s">
        <v>272</v>
      </c>
    </row>
    <row r="163" s="10" customFormat="1" ht="16.5" customHeight="1">
      <c r="B163" s="234"/>
      <c r="C163" s="235"/>
      <c r="D163" s="235"/>
      <c r="E163" s="236" t="s">
        <v>22</v>
      </c>
      <c r="F163" s="252" t="s">
        <v>474</v>
      </c>
      <c r="G163" s="235"/>
      <c r="H163" s="235"/>
      <c r="I163" s="235"/>
      <c r="J163" s="235"/>
      <c r="K163" s="236" t="s">
        <v>22</v>
      </c>
      <c r="L163" s="235"/>
      <c r="M163" s="235"/>
      <c r="N163" s="235"/>
      <c r="O163" s="235"/>
      <c r="P163" s="235"/>
      <c r="Q163" s="235"/>
      <c r="R163" s="239"/>
      <c r="T163" s="240"/>
      <c r="U163" s="235"/>
      <c r="V163" s="235"/>
      <c r="W163" s="235"/>
      <c r="X163" s="235"/>
      <c r="Y163" s="235"/>
      <c r="Z163" s="235"/>
      <c r="AA163" s="241"/>
      <c r="AT163" s="242" t="s">
        <v>280</v>
      </c>
      <c r="AU163" s="242" t="s">
        <v>277</v>
      </c>
      <c r="AV163" s="10" t="s">
        <v>85</v>
      </c>
      <c r="AW163" s="10" t="s">
        <v>35</v>
      </c>
      <c r="AX163" s="10" t="s">
        <v>77</v>
      </c>
      <c r="AY163" s="242" t="s">
        <v>272</v>
      </c>
    </row>
    <row r="164" s="11" customFormat="1" ht="16.5" customHeight="1">
      <c r="B164" s="243"/>
      <c r="C164" s="244"/>
      <c r="D164" s="244"/>
      <c r="E164" s="245" t="s">
        <v>22</v>
      </c>
      <c r="F164" s="246" t="s">
        <v>331</v>
      </c>
      <c r="G164" s="244"/>
      <c r="H164" s="244"/>
      <c r="I164" s="244"/>
      <c r="J164" s="244"/>
      <c r="K164" s="247">
        <v>10</v>
      </c>
      <c r="L164" s="244"/>
      <c r="M164" s="244"/>
      <c r="N164" s="244"/>
      <c r="O164" s="244"/>
      <c r="P164" s="244"/>
      <c r="Q164" s="244"/>
      <c r="R164" s="248"/>
      <c r="T164" s="249"/>
      <c r="U164" s="244"/>
      <c r="V164" s="244"/>
      <c r="W164" s="244"/>
      <c r="X164" s="244"/>
      <c r="Y164" s="244"/>
      <c r="Z164" s="244"/>
      <c r="AA164" s="250"/>
      <c r="AT164" s="251" t="s">
        <v>280</v>
      </c>
      <c r="AU164" s="251" t="s">
        <v>277</v>
      </c>
      <c r="AV164" s="11" t="s">
        <v>126</v>
      </c>
      <c r="AW164" s="11" t="s">
        <v>35</v>
      </c>
      <c r="AX164" s="11" t="s">
        <v>77</v>
      </c>
      <c r="AY164" s="251" t="s">
        <v>272</v>
      </c>
    </row>
    <row r="165" s="12" customFormat="1" ht="16.5" customHeight="1">
      <c r="B165" s="253"/>
      <c r="C165" s="254"/>
      <c r="D165" s="254"/>
      <c r="E165" s="255" t="s">
        <v>22</v>
      </c>
      <c r="F165" s="256" t="s">
        <v>284</v>
      </c>
      <c r="G165" s="254"/>
      <c r="H165" s="254"/>
      <c r="I165" s="254"/>
      <c r="J165" s="254"/>
      <c r="K165" s="257">
        <v>10</v>
      </c>
      <c r="L165" s="254"/>
      <c r="M165" s="254"/>
      <c r="N165" s="254"/>
      <c r="O165" s="254"/>
      <c r="P165" s="254"/>
      <c r="Q165" s="254"/>
      <c r="R165" s="258"/>
      <c r="T165" s="259"/>
      <c r="U165" s="254"/>
      <c r="V165" s="254"/>
      <c r="W165" s="254"/>
      <c r="X165" s="254"/>
      <c r="Y165" s="254"/>
      <c r="Z165" s="254"/>
      <c r="AA165" s="260"/>
      <c r="AT165" s="261" t="s">
        <v>280</v>
      </c>
      <c r="AU165" s="261" t="s">
        <v>277</v>
      </c>
      <c r="AV165" s="12" t="s">
        <v>277</v>
      </c>
      <c r="AW165" s="12" t="s">
        <v>35</v>
      </c>
      <c r="AX165" s="12" t="s">
        <v>77</v>
      </c>
      <c r="AY165" s="261" t="s">
        <v>272</v>
      </c>
    </row>
    <row r="166" s="13" customFormat="1" ht="16.5" customHeight="1">
      <c r="B166" s="262"/>
      <c r="C166" s="263"/>
      <c r="D166" s="263"/>
      <c r="E166" s="264" t="s">
        <v>22</v>
      </c>
      <c r="F166" s="265" t="s">
        <v>285</v>
      </c>
      <c r="G166" s="263"/>
      <c r="H166" s="263"/>
      <c r="I166" s="263"/>
      <c r="J166" s="263"/>
      <c r="K166" s="266">
        <v>10</v>
      </c>
      <c r="L166" s="263"/>
      <c r="M166" s="263"/>
      <c r="N166" s="263"/>
      <c r="O166" s="263"/>
      <c r="P166" s="263"/>
      <c r="Q166" s="263"/>
      <c r="R166" s="267"/>
      <c r="T166" s="268"/>
      <c r="U166" s="263"/>
      <c r="V166" s="263"/>
      <c r="W166" s="263"/>
      <c r="X166" s="263"/>
      <c r="Y166" s="263"/>
      <c r="Z166" s="263"/>
      <c r="AA166" s="269"/>
      <c r="AT166" s="270" t="s">
        <v>280</v>
      </c>
      <c r="AU166" s="270" t="s">
        <v>277</v>
      </c>
      <c r="AV166" s="13" t="s">
        <v>276</v>
      </c>
      <c r="AW166" s="13" t="s">
        <v>35</v>
      </c>
      <c r="AX166" s="13" t="s">
        <v>85</v>
      </c>
      <c r="AY166" s="270" t="s">
        <v>272</v>
      </c>
    </row>
    <row r="167" s="9" customFormat="1" ht="29.88" customHeight="1">
      <c r="B167" s="208"/>
      <c r="C167" s="209"/>
      <c r="D167" s="219" t="s">
        <v>1224</v>
      </c>
      <c r="E167" s="219"/>
      <c r="F167" s="219"/>
      <c r="G167" s="219"/>
      <c r="H167" s="219"/>
      <c r="I167" s="219"/>
      <c r="J167" s="219"/>
      <c r="K167" s="219"/>
      <c r="L167" s="219"/>
      <c r="M167" s="219"/>
      <c r="N167" s="221">
        <f>BK167</f>
        <v>0</v>
      </c>
      <c r="O167" s="222"/>
      <c r="P167" s="222"/>
      <c r="Q167" s="222"/>
      <c r="R167" s="212"/>
      <c r="T167" s="213"/>
      <c r="U167" s="209"/>
      <c r="V167" s="209"/>
      <c r="W167" s="214">
        <f>SUM(W168:W177)</f>
        <v>0</v>
      </c>
      <c r="X167" s="209"/>
      <c r="Y167" s="214">
        <f>SUM(Y168:Y177)</f>
        <v>0</v>
      </c>
      <c r="Z167" s="209"/>
      <c r="AA167" s="215">
        <f>SUM(AA168:AA177)</f>
        <v>0</v>
      </c>
      <c r="AR167" s="216" t="s">
        <v>85</v>
      </c>
      <c r="AT167" s="217" t="s">
        <v>76</v>
      </c>
      <c r="AU167" s="217" t="s">
        <v>85</v>
      </c>
      <c r="AY167" s="216" t="s">
        <v>272</v>
      </c>
      <c r="BK167" s="218">
        <f>SUM(BK168:BK177)</f>
        <v>0</v>
      </c>
    </row>
    <row r="168" s="1" customFormat="1" ht="38.25" customHeight="1">
      <c r="B168" s="48"/>
      <c r="C168" s="223" t="s">
        <v>331</v>
      </c>
      <c r="D168" s="223" t="s">
        <v>273</v>
      </c>
      <c r="E168" s="224" t="s">
        <v>1256</v>
      </c>
      <c r="F168" s="225" t="s">
        <v>1257</v>
      </c>
      <c r="G168" s="225"/>
      <c r="H168" s="225"/>
      <c r="I168" s="225"/>
      <c r="J168" s="226" t="s">
        <v>321</v>
      </c>
      <c r="K168" s="227">
        <v>1.3839999999999999</v>
      </c>
      <c r="L168" s="228">
        <v>0</v>
      </c>
      <c r="M168" s="229"/>
      <c r="N168" s="230">
        <f>ROUND(L168*K168,2)</f>
        <v>0</v>
      </c>
      <c r="O168" s="230"/>
      <c r="P168" s="230"/>
      <c r="Q168" s="230"/>
      <c r="R168" s="50"/>
      <c r="T168" s="231" t="s">
        <v>22</v>
      </c>
      <c r="U168" s="58" t="s">
        <v>42</v>
      </c>
      <c r="V168" s="49"/>
      <c r="W168" s="232">
        <f>V168*K168</f>
        <v>0</v>
      </c>
      <c r="X168" s="232">
        <v>0</v>
      </c>
      <c r="Y168" s="232">
        <f>X168*K168</f>
        <v>0</v>
      </c>
      <c r="Z168" s="232">
        <v>0</v>
      </c>
      <c r="AA168" s="233">
        <f>Z168*K168</f>
        <v>0</v>
      </c>
      <c r="AR168" s="24" t="s">
        <v>276</v>
      </c>
      <c r="AT168" s="24" t="s">
        <v>273</v>
      </c>
      <c r="AU168" s="24" t="s">
        <v>126</v>
      </c>
      <c r="AY168" s="24" t="s">
        <v>272</v>
      </c>
      <c r="BE168" s="144">
        <f>IF(U168="základní",N168,0)</f>
        <v>0</v>
      </c>
      <c r="BF168" s="144">
        <f>IF(U168="snížená",N168,0)</f>
        <v>0</v>
      </c>
      <c r="BG168" s="144">
        <f>IF(U168="zákl. přenesená",N168,0)</f>
        <v>0</v>
      </c>
      <c r="BH168" s="144">
        <f>IF(U168="sníž. přenesená",N168,0)</f>
        <v>0</v>
      </c>
      <c r="BI168" s="144">
        <f>IF(U168="nulová",N168,0)</f>
        <v>0</v>
      </c>
      <c r="BJ168" s="24" t="s">
        <v>85</v>
      </c>
      <c r="BK168" s="144">
        <f>ROUND(L168*K168,2)</f>
        <v>0</v>
      </c>
      <c r="BL168" s="24" t="s">
        <v>276</v>
      </c>
      <c r="BM168" s="24" t="s">
        <v>1258</v>
      </c>
    </row>
    <row r="169" s="1" customFormat="1" ht="51" customHeight="1">
      <c r="B169" s="48"/>
      <c r="C169" s="223" t="s">
        <v>338</v>
      </c>
      <c r="D169" s="223" t="s">
        <v>273</v>
      </c>
      <c r="E169" s="224" t="s">
        <v>1259</v>
      </c>
      <c r="F169" s="225" t="s">
        <v>1260</v>
      </c>
      <c r="G169" s="225"/>
      <c r="H169" s="225"/>
      <c r="I169" s="225"/>
      <c r="J169" s="226" t="s">
        <v>321</v>
      </c>
      <c r="K169" s="227">
        <v>27.68</v>
      </c>
      <c r="L169" s="228">
        <v>0</v>
      </c>
      <c r="M169" s="229"/>
      <c r="N169" s="230">
        <f>ROUND(L169*K169,2)</f>
        <v>0</v>
      </c>
      <c r="O169" s="230"/>
      <c r="P169" s="230"/>
      <c r="Q169" s="230"/>
      <c r="R169" s="50"/>
      <c r="T169" s="231" t="s">
        <v>22</v>
      </c>
      <c r="U169" s="58" t="s">
        <v>42</v>
      </c>
      <c r="V169" s="49"/>
      <c r="W169" s="232">
        <f>V169*K169</f>
        <v>0</v>
      </c>
      <c r="X169" s="232">
        <v>0</v>
      </c>
      <c r="Y169" s="232">
        <f>X169*K169</f>
        <v>0</v>
      </c>
      <c r="Z169" s="232">
        <v>0</v>
      </c>
      <c r="AA169" s="233">
        <f>Z169*K169</f>
        <v>0</v>
      </c>
      <c r="AR169" s="24" t="s">
        <v>276</v>
      </c>
      <c r="AT169" s="24" t="s">
        <v>273</v>
      </c>
      <c r="AU169" s="24" t="s">
        <v>126</v>
      </c>
      <c r="AY169" s="24" t="s">
        <v>272</v>
      </c>
      <c r="BE169" s="144">
        <f>IF(U169="základní",N169,0)</f>
        <v>0</v>
      </c>
      <c r="BF169" s="144">
        <f>IF(U169="snížená",N169,0)</f>
        <v>0</v>
      </c>
      <c r="BG169" s="144">
        <f>IF(U169="zákl. přenesená",N169,0)</f>
        <v>0</v>
      </c>
      <c r="BH169" s="144">
        <f>IF(U169="sníž. přenesená",N169,0)</f>
        <v>0</v>
      </c>
      <c r="BI169" s="144">
        <f>IF(U169="nulová",N169,0)</f>
        <v>0</v>
      </c>
      <c r="BJ169" s="24" t="s">
        <v>85</v>
      </c>
      <c r="BK169" s="144">
        <f>ROUND(L169*K169,2)</f>
        <v>0</v>
      </c>
      <c r="BL169" s="24" t="s">
        <v>276</v>
      </c>
      <c r="BM169" s="24" t="s">
        <v>1261</v>
      </c>
    </row>
    <row r="170" s="10" customFormat="1" ht="16.5" customHeight="1">
      <c r="B170" s="234"/>
      <c r="C170" s="235"/>
      <c r="D170" s="235"/>
      <c r="E170" s="236" t="s">
        <v>22</v>
      </c>
      <c r="F170" s="237" t="s">
        <v>1262</v>
      </c>
      <c r="G170" s="238"/>
      <c r="H170" s="238"/>
      <c r="I170" s="238"/>
      <c r="J170" s="235"/>
      <c r="K170" s="236" t="s">
        <v>22</v>
      </c>
      <c r="L170" s="235"/>
      <c r="M170" s="235"/>
      <c r="N170" s="235"/>
      <c r="O170" s="235"/>
      <c r="P170" s="235"/>
      <c r="Q170" s="235"/>
      <c r="R170" s="239"/>
      <c r="T170" s="240"/>
      <c r="U170" s="235"/>
      <c r="V170" s="235"/>
      <c r="W170" s="235"/>
      <c r="X170" s="235"/>
      <c r="Y170" s="235"/>
      <c r="Z170" s="235"/>
      <c r="AA170" s="241"/>
      <c r="AT170" s="242" t="s">
        <v>280</v>
      </c>
      <c r="AU170" s="242" t="s">
        <v>126</v>
      </c>
      <c r="AV170" s="10" t="s">
        <v>85</v>
      </c>
      <c r="AW170" s="10" t="s">
        <v>35</v>
      </c>
      <c r="AX170" s="10" t="s">
        <v>77</v>
      </c>
      <c r="AY170" s="242" t="s">
        <v>272</v>
      </c>
    </row>
    <row r="171" s="10" customFormat="1" ht="16.5" customHeight="1">
      <c r="B171" s="234"/>
      <c r="C171" s="235"/>
      <c r="D171" s="235"/>
      <c r="E171" s="236" t="s">
        <v>22</v>
      </c>
      <c r="F171" s="252" t="s">
        <v>1263</v>
      </c>
      <c r="G171" s="235"/>
      <c r="H171" s="235"/>
      <c r="I171" s="235"/>
      <c r="J171" s="235"/>
      <c r="K171" s="236" t="s">
        <v>22</v>
      </c>
      <c r="L171" s="235"/>
      <c r="M171" s="235"/>
      <c r="N171" s="235"/>
      <c r="O171" s="235"/>
      <c r="P171" s="235"/>
      <c r="Q171" s="235"/>
      <c r="R171" s="239"/>
      <c r="T171" s="240"/>
      <c r="U171" s="235"/>
      <c r="V171" s="235"/>
      <c r="W171" s="235"/>
      <c r="X171" s="235"/>
      <c r="Y171" s="235"/>
      <c r="Z171" s="235"/>
      <c r="AA171" s="241"/>
      <c r="AT171" s="242" t="s">
        <v>280</v>
      </c>
      <c r="AU171" s="242" t="s">
        <v>126</v>
      </c>
      <c r="AV171" s="10" t="s">
        <v>85</v>
      </c>
      <c r="AW171" s="10" t="s">
        <v>35</v>
      </c>
      <c r="AX171" s="10" t="s">
        <v>77</v>
      </c>
      <c r="AY171" s="242" t="s">
        <v>272</v>
      </c>
    </row>
    <row r="172" s="11" customFormat="1" ht="16.5" customHeight="1">
      <c r="B172" s="243"/>
      <c r="C172" s="244"/>
      <c r="D172" s="244"/>
      <c r="E172" s="245" t="s">
        <v>22</v>
      </c>
      <c r="F172" s="246" t="s">
        <v>22</v>
      </c>
      <c r="G172" s="244"/>
      <c r="H172" s="244"/>
      <c r="I172" s="244"/>
      <c r="J172" s="244"/>
      <c r="K172" s="247">
        <v>0</v>
      </c>
      <c r="L172" s="244"/>
      <c r="M172" s="244"/>
      <c r="N172" s="244"/>
      <c r="O172" s="244"/>
      <c r="P172" s="244"/>
      <c r="Q172" s="244"/>
      <c r="R172" s="248"/>
      <c r="T172" s="249"/>
      <c r="U172" s="244"/>
      <c r="V172" s="244"/>
      <c r="W172" s="244"/>
      <c r="X172" s="244"/>
      <c r="Y172" s="244"/>
      <c r="Z172" s="244"/>
      <c r="AA172" s="250"/>
      <c r="AT172" s="251" t="s">
        <v>280</v>
      </c>
      <c r="AU172" s="251" t="s">
        <v>126</v>
      </c>
      <c r="AV172" s="11" t="s">
        <v>126</v>
      </c>
      <c r="AW172" s="11" t="s">
        <v>6</v>
      </c>
      <c r="AX172" s="11" t="s">
        <v>77</v>
      </c>
      <c r="AY172" s="251" t="s">
        <v>272</v>
      </c>
    </row>
    <row r="173" s="10" customFormat="1" ht="16.5" customHeight="1">
      <c r="B173" s="234"/>
      <c r="C173" s="235"/>
      <c r="D173" s="235"/>
      <c r="E173" s="236" t="s">
        <v>22</v>
      </c>
      <c r="F173" s="252" t="s">
        <v>1264</v>
      </c>
      <c r="G173" s="235"/>
      <c r="H173" s="235"/>
      <c r="I173" s="235"/>
      <c r="J173" s="235"/>
      <c r="K173" s="236" t="s">
        <v>22</v>
      </c>
      <c r="L173" s="235"/>
      <c r="M173" s="235"/>
      <c r="N173" s="235"/>
      <c r="O173" s="235"/>
      <c r="P173" s="235"/>
      <c r="Q173" s="235"/>
      <c r="R173" s="239"/>
      <c r="T173" s="240"/>
      <c r="U173" s="235"/>
      <c r="V173" s="235"/>
      <c r="W173" s="235"/>
      <c r="X173" s="235"/>
      <c r="Y173" s="235"/>
      <c r="Z173" s="235"/>
      <c r="AA173" s="241"/>
      <c r="AT173" s="242" t="s">
        <v>280</v>
      </c>
      <c r="AU173" s="242" t="s">
        <v>126</v>
      </c>
      <c r="AV173" s="10" t="s">
        <v>85</v>
      </c>
      <c r="AW173" s="10" t="s">
        <v>35</v>
      </c>
      <c r="AX173" s="10" t="s">
        <v>77</v>
      </c>
      <c r="AY173" s="242" t="s">
        <v>272</v>
      </c>
    </row>
    <row r="174" s="11" customFormat="1" ht="16.5" customHeight="1">
      <c r="B174" s="243"/>
      <c r="C174" s="244"/>
      <c r="D174" s="244"/>
      <c r="E174" s="245" t="s">
        <v>22</v>
      </c>
      <c r="F174" s="246" t="s">
        <v>1265</v>
      </c>
      <c r="G174" s="244"/>
      <c r="H174" s="244"/>
      <c r="I174" s="244"/>
      <c r="J174" s="244"/>
      <c r="K174" s="247">
        <v>27.68</v>
      </c>
      <c r="L174" s="244"/>
      <c r="M174" s="244"/>
      <c r="N174" s="244"/>
      <c r="O174" s="244"/>
      <c r="P174" s="244"/>
      <c r="Q174" s="244"/>
      <c r="R174" s="248"/>
      <c r="T174" s="249"/>
      <c r="U174" s="244"/>
      <c r="V174" s="244"/>
      <c r="W174" s="244"/>
      <c r="X174" s="244"/>
      <c r="Y174" s="244"/>
      <c r="Z174" s="244"/>
      <c r="AA174" s="250"/>
      <c r="AT174" s="251" t="s">
        <v>280</v>
      </c>
      <c r="AU174" s="251" t="s">
        <v>126</v>
      </c>
      <c r="AV174" s="11" t="s">
        <v>126</v>
      </c>
      <c r="AW174" s="11" t="s">
        <v>35</v>
      </c>
      <c r="AX174" s="11" t="s">
        <v>77</v>
      </c>
      <c r="AY174" s="251" t="s">
        <v>272</v>
      </c>
    </row>
    <row r="175" s="12" customFormat="1" ht="16.5" customHeight="1">
      <c r="B175" s="253"/>
      <c r="C175" s="254"/>
      <c r="D175" s="254"/>
      <c r="E175" s="255" t="s">
        <v>22</v>
      </c>
      <c r="F175" s="256" t="s">
        <v>284</v>
      </c>
      <c r="G175" s="254"/>
      <c r="H175" s="254"/>
      <c r="I175" s="254"/>
      <c r="J175" s="254"/>
      <c r="K175" s="257">
        <v>27.68</v>
      </c>
      <c r="L175" s="254"/>
      <c r="M175" s="254"/>
      <c r="N175" s="254"/>
      <c r="O175" s="254"/>
      <c r="P175" s="254"/>
      <c r="Q175" s="254"/>
      <c r="R175" s="258"/>
      <c r="T175" s="259"/>
      <c r="U175" s="254"/>
      <c r="V175" s="254"/>
      <c r="W175" s="254"/>
      <c r="X175" s="254"/>
      <c r="Y175" s="254"/>
      <c r="Z175" s="254"/>
      <c r="AA175" s="260"/>
      <c r="AT175" s="261" t="s">
        <v>280</v>
      </c>
      <c r="AU175" s="261" t="s">
        <v>126</v>
      </c>
      <c r="AV175" s="12" t="s">
        <v>277</v>
      </c>
      <c r="AW175" s="12" t="s">
        <v>35</v>
      </c>
      <c r="AX175" s="12" t="s">
        <v>77</v>
      </c>
      <c r="AY175" s="261" t="s">
        <v>272</v>
      </c>
    </row>
    <row r="176" s="13" customFormat="1" ht="16.5" customHeight="1">
      <c r="B176" s="262"/>
      <c r="C176" s="263"/>
      <c r="D176" s="263"/>
      <c r="E176" s="264" t="s">
        <v>22</v>
      </c>
      <c r="F176" s="265" t="s">
        <v>285</v>
      </c>
      <c r="G176" s="263"/>
      <c r="H176" s="263"/>
      <c r="I176" s="263"/>
      <c r="J176" s="263"/>
      <c r="K176" s="266">
        <v>27.68</v>
      </c>
      <c r="L176" s="263"/>
      <c r="M176" s="263"/>
      <c r="N176" s="263"/>
      <c r="O176" s="263"/>
      <c r="P176" s="263"/>
      <c r="Q176" s="263"/>
      <c r="R176" s="267"/>
      <c r="T176" s="268"/>
      <c r="U176" s="263"/>
      <c r="V176" s="263"/>
      <c r="W176" s="263"/>
      <c r="X176" s="263"/>
      <c r="Y176" s="263"/>
      <c r="Z176" s="263"/>
      <c r="AA176" s="269"/>
      <c r="AT176" s="270" t="s">
        <v>280</v>
      </c>
      <c r="AU176" s="270" t="s">
        <v>126</v>
      </c>
      <c r="AV176" s="13" t="s">
        <v>276</v>
      </c>
      <c r="AW176" s="13" t="s">
        <v>35</v>
      </c>
      <c r="AX176" s="13" t="s">
        <v>85</v>
      </c>
      <c r="AY176" s="270" t="s">
        <v>272</v>
      </c>
    </row>
    <row r="177" s="1" customFormat="1" ht="25.5" customHeight="1">
      <c r="B177" s="48"/>
      <c r="C177" s="223" t="s">
        <v>343</v>
      </c>
      <c r="D177" s="223" t="s">
        <v>273</v>
      </c>
      <c r="E177" s="224" t="s">
        <v>1266</v>
      </c>
      <c r="F177" s="225" t="s">
        <v>1267</v>
      </c>
      <c r="G177" s="225"/>
      <c r="H177" s="225"/>
      <c r="I177" s="225"/>
      <c r="J177" s="226" t="s">
        <v>321</v>
      </c>
      <c r="K177" s="227">
        <v>1.3839999999999999</v>
      </c>
      <c r="L177" s="228">
        <v>0</v>
      </c>
      <c r="M177" s="229"/>
      <c r="N177" s="230">
        <f>ROUND(L177*K177,2)</f>
        <v>0</v>
      </c>
      <c r="O177" s="230"/>
      <c r="P177" s="230"/>
      <c r="Q177" s="230"/>
      <c r="R177" s="50"/>
      <c r="T177" s="231" t="s">
        <v>22</v>
      </c>
      <c r="U177" s="58" t="s">
        <v>42</v>
      </c>
      <c r="V177" s="49"/>
      <c r="W177" s="232">
        <f>V177*K177</f>
        <v>0</v>
      </c>
      <c r="X177" s="232">
        <v>0</v>
      </c>
      <c r="Y177" s="232">
        <f>X177*K177</f>
        <v>0</v>
      </c>
      <c r="Z177" s="232">
        <v>0</v>
      </c>
      <c r="AA177" s="233">
        <f>Z177*K177</f>
        <v>0</v>
      </c>
      <c r="AR177" s="24" t="s">
        <v>276</v>
      </c>
      <c r="AT177" s="24" t="s">
        <v>273</v>
      </c>
      <c r="AU177" s="24" t="s">
        <v>126</v>
      </c>
      <c r="AY177" s="24" t="s">
        <v>272</v>
      </c>
      <c r="BE177" s="144">
        <f>IF(U177="základní",N177,0)</f>
        <v>0</v>
      </c>
      <c r="BF177" s="144">
        <f>IF(U177="snížená",N177,0)</f>
        <v>0</v>
      </c>
      <c r="BG177" s="144">
        <f>IF(U177="zákl. přenesená",N177,0)</f>
        <v>0</v>
      </c>
      <c r="BH177" s="144">
        <f>IF(U177="sníž. přenesená",N177,0)</f>
        <v>0</v>
      </c>
      <c r="BI177" s="144">
        <f>IF(U177="nulová",N177,0)</f>
        <v>0</v>
      </c>
      <c r="BJ177" s="24" t="s">
        <v>85</v>
      </c>
      <c r="BK177" s="144">
        <f>ROUND(L177*K177,2)</f>
        <v>0</v>
      </c>
      <c r="BL177" s="24" t="s">
        <v>276</v>
      </c>
      <c r="BM177" s="24" t="s">
        <v>1268</v>
      </c>
    </row>
    <row r="178" s="9" customFormat="1" ht="29.88" customHeight="1">
      <c r="B178" s="208"/>
      <c r="C178" s="209"/>
      <c r="D178" s="219" t="s">
        <v>235</v>
      </c>
      <c r="E178" s="219"/>
      <c r="F178" s="219"/>
      <c r="G178" s="219"/>
      <c r="H178" s="219"/>
      <c r="I178" s="219"/>
      <c r="J178" s="219"/>
      <c r="K178" s="219"/>
      <c r="L178" s="219"/>
      <c r="M178" s="219"/>
      <c r="N178" s="283">
        <f>BK178</f>
        <v>0</v>
      </c>
      <c r="O178" s="284"/>
      <c r="P178" s="284"/>
      <c r="Q178" s="284"/>
      <c r="R178" s="212"/>
      <c r="T178" s="213"/>
      <c r="U178" s="209"/>
      <c r="V178" s="209"/>
      <c r="W178" s="214">
        <f>W179</f>
        <v>0</v>
      </c>
      <c r="X178" s="209"/>
      <c r="Y178" s="214">
        <f>Y179</f>
        <v>0</v>
      </c>
      <c r="Z178" s="209"/>
      <c r="AA178" s="215">
        <f>AA179</f>
        <v>0</v>
      </c>
      <c r="AR178" s="216" t="s">
        <v>85</v>
      </c>
      <c r="AT178" s="217" t="s">
        <v>76</v>
      </c>
      <c r="AU178" s="217" t="s">
        <v>85</v>
      </c>
      <c r="AY178" s="216" t="s">
        <v>272</v>
      </c>
      <c r="BK178" s="218">
        <f>BK179</f>
        <v>0</v>
      </c>
    </row>
    <row r="179" s="1" customFormat="1" ht="63.75" customHeight="1">
      <c r="B179" s="48"/>
      <c r="C179" s="223" t="s">
        <v>348</v>
      </c>
      <c r="D179" s="223" t="s">
        <v>273</v>
      </c>
      <c r="E179" s="224" t="s">
        <v>1269</v>
      </c>
      <c r="F179" s="225" t="s">
        <v>1270</v>
      </c>
      <c r="G179" s="225"/>
      <c r="H179" s="225"/>
      <c r="I179" s="225"/>
      <c r="J179" s="226" t="s">
        <v>321</v>
      </c>
      <c r="K179" s="227">
        <v>17.82</v>
      </c>
      <c r="L179" s="228">
        <v>0</v>
      </c>
      <c r="M179" s="229"/>
      <c r="N179" s="230">
        <f>ROUND(L179*K179,2)</f>
        <v>0</v>
      </c>
      <c r="O179" s="230"/>
      <c r="P179" s="230"/>
      <c r="Q179" s="230"/>
      <c r="R179" s="50"/>
      <c r="T179" s="231" t="s">
        <v>22</v>
      </c>
      <c r="U179" s="58" t="s">
        <v>42</v>
      </c>
      <c r="V179" s="49"/>
      <c r="W179" s="232">
        <f>V179*K179</f>
        <v>0</v>
      </c>
      <c r="X179" s="232">
        <v>0</v>
      </c>
      <c r="Y179" s="232">
        <f>X179*K179</f>
        <v>0</v>
      </c>
      <c r="Z179" s="232">
        <v>0</v>
      </c>
      <c r="AA179" s="233">
        <f>Z179*K179</f>
        <v>0</v>
      </c>
      <c r="AR179" s="24" t="s">
        <v>276</v>
      </c>
      <c r="AT179" s="24" t="s">
        <v>273</v>
      </c>
      <c r="AU179" s="24" t="s">
        <v>126</v>
      </c>
      <c r="AY179" s="24" t="s">
        <v>272</v>
      </c>
      <c r="BE179" s="144">
        <f>IF(U179="základní",N179,0)</f>
        <v>0</v>
      </c>
      <c r="BF179" s="144">
        <f>IF(U179="snížená",N179,0)</f>
        <v>0</v>
      </c>
      <c r="BG179" s="144">
        <f>IF(U179="zákl. přenesená",N179,0)</f>
        <v>0</v>
      </c>
      <c r="BH179" s="144">
        <f>IF(U179="sníž. přenesená",N179,0)</f>
        <v>0</v>
      </c>
      <c r="BI179" s="144">
        <f>IF(U179="nulová",N179,0)</f>
        <v>0</v>
      </c>
      <c r="BJ179" s="24" t="s">
        <v>85</v>
      </c>
      <c r="BK179" s="144">
        <f>ROUND(L179*K179,2)</f>
        <v>0</v>
      </c>
      <c r="BL179" s="24" t="s">
        <v>276</v>
      </c>
      <c r="BM179" s="24" t="s">
        <v>1271</v>
      </c>
    </row>
    <row r="180" s="1" customFormat="1" ht="49.92" customHeight="1">
      <c r="B180" s="48"/>
      <c r="C180" s="49"/>
      <c r="D180" s="210" t="s">
        <v>1010</v>
      </c>
      <c r="E180" s="49"/>
      <c r="F180" s="49"/>
      <c r="G180" s="49"/>
      <c r="H180" s="49"/>
      <c r="I180" s="49"/>
      <c r="J180" s="49"/>
      <c r="K180" s="49"/>
      <c r="L180" s="49"/>
      <c r="M180" s="49"/>
      <c r="N180" s="281">
        <f>BK180</f>
        <v>0</v>
      </c>
      <c r="O180" s="282"/>
      <c r="P180" s="282"/>
      <c r="Q180" s="282"/>
      <c r="R180" s="50"/>
      <c r="T180" s="196"/>
      <c r="U180" s="74"/>
      <c r="V180" s="74"/>
      <c r="W180" s="74"/>
      <c r="X180" s="74"/>
      <c r="Y180" s="74"/>
      <c r="Z180" s="74"/>
      <c r="AA180" s="76"/>
      <c r="AT180" s="24" t="s">
        <v>76</v>
      </c>
      <c r="AU180" s="24" t="s">
        <v>77</v>
      </c>
      <c r="AY180" s="24" t="s">
        <v>1011</v>
      </c>
      <c r="BK180" s="144">
        <v>0</v>
      </c>
    </row>
    <row r="181" s="1" customFormat="1" ht="6.96" customHeight="1">
      <c r="B181" s="77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9"/>
    </row>
  </sheetData>
  <sheetProtection sheet="1" formatColumns="0" formatRows="0" objects="1" scenarios="1" spinCount="10" saltValue="cq5m68NXmuiFl9Qypgo4clu+93DPeOlEt0fMabqCQtMLTCxaFYoaTEEOj+mfUpJoyfPohwy/K54EZxwWvaRtBg==" hashValue="zi2YEODsI8Syv11V8FSEHyWh7yanb/iyEO82mCQaDoeQ12BFJSTD5ZK9Hjbjpv/Fh7v5VGd+Az/YcMVIOWJlYQ==" algorithmName="SHA-512" password="CC35"/>
  <mergeCells count="154">
    <mergeCell ref="F169:I169"/>
    <mergeCell ref="F164:I164"/>
    <mergeCell ref="F163:I163"/>
    <mergeCell ref="F165:I165"/>
    <mergeCell ref="F166:I166"/>
    <mergeCell ref="F168:I168"/>
    <mergeCell ref="F170:I170"/>
    <mergeCell ref="F171:I171"/>
    <mergeCell ref="F172:I172"/>
    <mergeCell ref="F173:I173"/>
    <mergeCell ref="F174:I174"/>
    <mergeCell ref="F175:I175"/>
    <mergeCell ref="F176:I176"/>
    <mergeCell ref="F177:I177"/>
    <mergeCell ref="F179:I179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N123:Q123"/>
    <mergeCell ref="N124:Q124"/>
    <mergeCell ref="N125:Q125"/>
    <mergeCell ref="F127:I127"/>
    <mergeCell ref="F130:I130"/>
    <mergeCell ref="L127:M127"/>
    <mergeCell ref="N127:Q127"/>
    <mergeCell ref="F128:I128"/>
    <mergeCell ref="F129:I129"/>
    <mergeCell ref="F131:I131"/>
    <mergeCell ref="F132:I132"/>
    <mergeCell ref="F133:I133"/>
    <mergeCell ref="F134:I134"/>
    <mergeCell ref="L135:M135"/>
    <mergeCell ref="N135:Q135"/>
    <mergeCell ref="N126:Q126"/>
    <mergeCell ref="F135:I135"/>
    <mergeCell ref="F138:I138"/>
    <mergeCell ref="F137:I137"/>
    <mergeCell ref="L137:M137"/>
    <mergeCell ref="N137:Q137"/>
    <mergeCell ref="L138:M138"/>
    <mergeCell ref="N138:Q138"/>
    <mergeCell ref="L139:M139"/>
    <mergeCell ref="N139:Q139"/>
    <mergeCell ref="L140:M140"/>
    <mergeCell ref="N140:Q140"/>
    <mergeCell ref="L141:M141"/>
    <mergeCell ref="N141:Q141"/>
    <mergeCell ref="N136:Q136"/>
    <mergeCell ref="F139:I139"/>
    <mergeCell ref="F142:I142"/>
    <mergeCell ref="F140:I140"/>
    <mergeCell ref="F141:I141"/>
    <mergeCell ref="F143:I143"/>
    <mergeCell ref="F144:I144"/>
    <mergeCell ref="F145:I145"/>
    <mergeCell ref="F146:I146"/>
    <mergeCell ref="F147:I147"/>
    <mergeCell ref="F148:I148"/>
    <mergeCell ref="F151:I151"/>
    <mergeCell ref="N180:Q180"/>
    <mergeCell ref="L177:M177"/>
    <mergeCell ref="N177:Q177"/>
    <mergeCell ref="L179:M179"/>
    <mergeCell ref="N179:Q179"/>
    <mergeCell ref="N178:Q178"/>
    <mergeCell ref="F152:I152"/>
    <mergeCell ref="F155:I155"/>
    <mergeCell ref="F153:I153"/>
    <mergeCell ref="F154:I154"/>
    <mergeCell ref="F156:I156"/>
    <mergeCell ref="F157:I157"/>
    <mergeCell ref="F158:I158"/>
    <mergeCell ref="F159:I159"/>
    <mergeCell ref="F160:I160"/>
    <mergeCell ref="F161:I161"/>
    <mergeCell ref="F162:I162"/>
    <mergeCell ref="N149:Q149"/>
    <mergeCell ref="L151:M151"/>
    <mergeCell ref="N151:Q151"/>
    <mergeCell ref="L159:M159"/>
    <mergeCell ref="N159:Q159"/>
    <mergeCell ref="L168:M168"/>
    <mergeCell ref="N168:Q168"/>
    <mergeCell ref="L169:M169"/>
    <mergeCell ref="N169:Q169"/>
    <mergeCell ref="N150:Q150"/>
    <mergeCell ref="N167:Q167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</mergeCells>
  <hyperlinks>
    <hyperlink ref="F1:G1" location="C2" display="1) Krycí list rozpočtu"/>
    <hyperlink ref="H1:K1" location="C86" display="2) Rekapitulace rozpočtu"/>
    <hyperlink ref="L1" location="C122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5"/>
      <c r="B1" s="15"/>
      <c r="C1" s="15"/>
      <c r="D1" s="16" t="s">
        <v>1</v>
      </c>
      <c r="E1" s="15"/>
      <c r="F1" s="17" t="s">
        <v>117</v>
      </c>
      <c r="G1" s="17"/>
      <c r="H1" s="156" t="s">
        <v>118</v>
      </c>
      <c r="I1" s="156"/>
      <c r="J1" s="156"/>
      <c r="K1" s="156"/>
      <c r="L1" s="17" t="s">
        <v>119</v>
      </c>
      <c r="M1" s="15"/>
      <c r="N1" s="15"/>
      <c r="O1" s="16" t="s">
        <v>120</v>
      </c>
      <c r="P1" s="15"/>
      <c r="Q1" s="15"/>
      <c r="R1" s="15"/>
      <c r="S1" s="17" t="s">
        <v>121</v>
      </c>
      <c r="T1" s="17"/>
      <c r="U1" s="155"/>
      <c r="V1" s="15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98</v>
      </c>
      <c r="AZ2" s="157" t="s">
        <v>152</v>
      </c>
      <c r="BA2" s="157" t="s">
        <v>22</v>
      </c>
      <c r="BB2" s="157" t="s">
        <v>22</v>
      </c>
      <c r="BC2" s="157" t="s">
        <v>369</v>
      </c>
      <c r="BD2" s="157" t="s">
        <v>126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126</v>
      </c>
      <c r="AZ3" s="157" t="s">
        <v>1272</v>
      </c>
      <c r="BA3" s="157" t="s">
        <v>22</v>
      </c>
      <c r="BB3" s="157" t="s">
        <v>22</v>
      </c>
      <c r="BC3" s="157" t="s">
        <v>459</v>
      </c>
      <c r="BD3" s="157" t="s">
        <v>126</v>
      </c>
    </row>
    <row r="4" ht="36.96" customHeight="1">
      <c r="B4" s="28"/>
      <c r="C4" s="29" t="s">
        <v>130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  <c r="AZ4" s="157" t="s">
        <v>1273</v>
      </c>
      <c r="BA4" s="157" t="s">
        <v>22</v>
      </c>
      <c r="BB4" s="157" t="s">
        <v>22</v>
      </c>
      <c r="BC4" s="157" t="s">
        <v>1274</v>
      </c>
      <c r="BD4" s="157" t="s">
        <v>126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  <c r="AZ5" s="157" t="s">
        <v>1275</v>
      </c>
      <c r="BA5" s="157" t="s">
        <v>22</v>
      </c>
      <c r="BB5" s="157" t="s">
        <v>22</v>
      </c>
      <c r="BC5" s="157" t="s">
        <v>1276</v>
      </c>
      <c r="BD5" s="157" t="s">
        <v>126</v>
      </c>
    </row>
    <row r="6" ht="25.44" customHeight="1">
      <c r="B6" s="28"/>
      <c r="C6" s="33"/>
      <c r="D6" s="40" t="s">
        <v>19</v>
      </c>
      <c r="E6" s="33"/>
      <c r="F6" s="158" t="str">
        <f>'Rekapitulace stavby'!K6</f>
        <v>Napojení nového vodního zdroje - vrtu, Vysoké nad Jizerou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  <c r="AZ6" s="157" t="s">
        <v>162</v>
      </c>
      <c r="BA6" s="157" t="s">
        <v>22</v>
      </c>
      <c r="BB6" s="157" t="s">
        <v>22</v>
      </c>
      <c r="BC6" s="157" t="s">
        <v>1276</v>
      </c>
      <c r="BD6" s="157" t="s">
        <v>126</v>
      </c>
    </row>
    <row r="7" s="1" customFormat="1" ht="32.88" customHeight="1">
      <c r="B7" s="48"/>
      <c r="C7" s="49"/>
      <c r="D7" s="37" t="s">
        <v>138</v>
      </c>
      <c r="E7" s="49"/>
      <c r="F7" s="38" t="s">
        <v>1277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  <c r="AZ7" s="157" t="s">
        <v>1278</v>
      </c>
      <c r="BA7" s="157" t="s">
        <v>22</v>
      </c>
      <c r="BB7" s="157" t="s">
        <v>22</v>
      </c>
      <c r="BC7" s="157" t="s">
        <v>1279</v>
      </c>
      <c r="BD7" s="157" t="s">
        <v>126</v>
      </c>
    </row>
    <row r="8" s="1" customFormat="1" ht="14.4" customHeight="1">
      <c r="B8" s="48"/>
      <c r="C8" s="49"/>
      <c r="D8" s="40" t="s">
        <v>21</v>
      </c>
      <c r="E8" s="49"/>
      <c r="F8" s="35" t="s">
        <v>22</v>
      </c>
      <c r="G8" s="49"/>
      <c r="H8" s="49"/>
      <c r="I8" s="49"/>
      <c r="J8" s="49"/>
      <c r="K8" s="49"/>
      <c r="L8" s="49"/>
      <c r="M8" s="40" t="s">
        <v>23</v>
      </c>
      <c r="N8" s="49"/>
      <c r="O8" s="35" t="s">
        <v>22</v>
      </c>
      <c r="P8" s="49"/>
      <c r="Q8" s="49"/>
      <c r="R8" s="50"/>
      <c r="AZ8" s="157" t="s">
        <v>1280</v>
      </c>
      <c r="BA8" s="157" t="s">
        <v>22</v>
      </c>
      <c r="BB8" s="157" t="s">
        <v>22</v>
      </c>
      <c r="BC8" s="157" t="s">
        <v>1281</v>
      </c>
      <c r="BD8" s="157" t="s">
        <v>126</v>
      </c>
    </row>
    <row r="9" s="1" customFormat="1" ht="14.4" customHeight="1">
      <c r="B9" s="48"/>
      <c r="C9" s="49"/>
      <c r="D9" s="40" t="s">
        <v>24</v>
      </c>
      <c r="E9" s="49"/>
      <c r="F9" s="35" t="s">
        <v>25</v>
      </c>
      <c r="G9" s="49"/>
      <c r="H9" s="49"/>
      <c r="I9" s="49"/>
      <c r="J9" s="49"/>
      <c r="K9" s="49"/>
      <c r="L9" s="49"/>
      <c r="M9" s="40" t="s">
        <v>26</v>
      </c>
      <c r="N9" s="49"/>
      <c r="O9" s="159" t="str">
        <f>'Rekapitulace stavby'!AN8</f>
        <v>7. 8. 2018</v>
      </c>
      <c r="P9" s="92"/>
      <c r="Q9" s="49"/>
      <c r="R9" s="50"/>
      <c r="AZ9" s="157" t="s">
        <v>1282</v>
      </c>
      <c r="BA9" s="157" t="s">
        <v>22</v>
      </c>
      <c r="BB9" s="157" t="s">
        <v>22</v>
      </c>
      <c r="BC9" s="157" t="s">
        <v>331</v>
      </c>
      <c r="BD9" s="157" t="s">
        <v>126</v>
      </c>
    </row>
    <row r="10" s="1" customFormat="1" ht="10.8" customHeight="1"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0"/>
      <c r="AZ10" s="157" t="s">
        <v>201</v>
      </c>
      <c r="BA10" s="157" t="s">
        <v>22</v>
      </c>
      <c r="BB10" s="157" t="s">
        <v>22</v>
      </c>
      <c r="BC10" s="157" t="s">
        <v>1276</v>
      </c>
      <c r="BD10" s="157" t="s">
        <v>126</v>
      </c>
    </row>
    <row r="11" s="1" customFormat="1" ht="14.4" customHeight="1">
      <c r="B11" s="48"/>
      <c r="C11" s="49"/>
      <c r="D11" s="40" t="s">
        <v>28</v>
      </c>
      <c r="E11" s="49"/>
      <c r="F11" s="49"/>
      <c r="G11" s="49"/>
      <c r="H11" s="49"/>
      <c r="I11" s="49"/>
      <c r="J11" s="49"/>
      <c r="K11" s="49"/>
      <c r="L11" s="49"/>
      <c r="M11" s="40" t="s">
        <v>29</v>
      </c>
      <c r="N11" s="49"/>
      <c r="O11" s="35" t="str">
        <f>IF('Rekapitulace stavby'!AN10="","",'Rekapitulace stavby'!AN10)</f>
        <v/>
      </c>
      <c r="P11" s="35"/>
      <c r="Q11" s="49"/>
      <c r="R11" s="50"/>
      <c r="AZ11" s="157" t="s">
        <v>202</v>
      </c>
      <c r="BA11" s="157" t="s">
        <v>22</v>
      </c>
      <c r="BB11" s="157" t="s">
        <v>22</v>
      </c>
      <c r="BC11" s="157" t="s">
        <v>393</v>
      </c>
      <c r="BD11" s="157" t="s">
        <v>126</v>
      </c>
    </row>
    <row r="12" s="1" customFormat="1" ht="18" customHeight="1">
      <c r="B12" s="48"/>
      <c r="C12" s="49"/>
      <c r="D12" s="49"/>
      <c r="E12" s="35" t="str">
        <f>IF('Rekapitulace stavby'!E11="","",'Rekapitulace stavby'!E11)</f>
        <v xml:space="preserve"> </v>
      </c>
      <c r="F12" s="49"/>
      <c r="G12" s="49"/>
      <c r="H12" s="49"/>
      <c r="I12" s="49"/>
      <c r="J12" s="49"/>
      <c r="K12" s="49"/>
      <c r="L12" s="49"/>
      <c r="M12" s="40" t="s">
        <v>31</v>
      </c>
      <c r="N12" s="49"/>
      <c r="O12" s="35" t="str">
        <f>IF('Rekapitulace stavby'!AN11="","",'Rekapitulace stavby'!AN11)</f>
        <v/>
      </c>
      <c r="P12" s="35"/>
      <c r="Q12" s="49"/>
      <c r="R12" s="50"/>
      <c r="AZ12" s="157" t="s">
        <v>203</v>
      </c>
      <c r="BA12" s="157" t="s">
        <v>22</v>
      </c>
      <c r="BB12" s="157" t="s">
        <v>22</v>
      </c>
      <c r="BC12" s="157" t="s">
        <v>453</v>
      </c>
      <c r="BD12" s="157" t="s">
        <v>126</v>
      </c>
    </row>
    <row r="13" s="1" customFormat="1" ht="6.96" customHeight="1"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  <c r="AZ13" s="157" t="s">
        <v>204</v>
      </c>
      <c r="BA13" s="157" t="s">
        <v>22</v>
      </c>
      <c r="BB13" s="157" t="s">
        <v>22</v>
      </c>
      <c r="BC13" s="157" t="s">
        <v>1283</v>
      </c>
      <c r="BD13" s="157" t="s">
        <v>126</v>
      </c>
    </row>
    <row r="14" s="1" customFormat="1" ht="14.4" customHeight="1">
      <c r="B14" s="48"/>
      <c r="C14" s="49"/>
      <c r="D14" s="40" t="s">
        <v>32</v>
      </c>
      <c r="E14" s="49"/>
      <c r="F14" s="49"/>
      <c r="G14" s="49"/>
      <c r="H14" s="49"/>
      <c r="I14" s="49"/>
      <c r="J14" s="49"/>
      <c r="K14" s="49"/>
      <c r="L14" s="49"/>
      <c r="M14" s="40" t="s">
        <v>29</v>
      </c>
      <c r="N14" s="49"/>
      <c r="O14" s="41" t="str">
        <f>IF('Rekapitulace stavby'!AN13="","",'Rekapitulace stavby'!AN13)</f>
        <v>Vyplň údaj</v>
      </c>
      <c r="P14" s="35"/>
      <c r="Q14" s="49"/>
      <c r="R14" s="50"/>
    </row>
    <row r="15" s="1" customFormat="1" ht="18" customHeight="1">
      <c r="B15" s="48"/>
      <c r="C15" s="49"/>
      <c r="D15" s="49"/>
      <c r="E15" s="41" t="str">
        <f>IF('Rekapitulace stavby'!E14="","",'Rekapitulace stavby'!E14)</f>
        <v>Vyplň údaj</v>
      </c>
      <c r="F15" s="160"/>
      <c r="G15" s="160"/>
      <c r="H15" s="160"/>
      <c r="I15" s="160"/>
      <c r="J15" s="160"/>
      <c r="K15" s="160"/>
      <c r="L15" s="160"/>
      <c r="M15" s="40" t="s">
        <v>31</v>
      </c>
      <c r="N15" s="49"/>
      <c r="O15" s="41" t="str">
        <f>IF('Rekapitulace stavby'!AN14="","",'Rekapitulace stavby'!AN14)</f>
        <v>Vyplň údaj</v>
      </c>
      <c r="P15" s="35"/>
      <c r="Q15" s="49"/>
      <c r="R15" s="50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</row>
    <row r="17" s="1" customFormat="1" ht="14.4" customHeight="1">
      <c r="B17" s="48"/>
      <c r="C17" s="49"/>
      <c r="D17" s="40" t="s">
        <v>34</v>
      </c>
      <c r="E17" s="49"/>
      <c r="F17" s="49"/>
      <c r="G17" s="49"/>
      <c r="H17" s="49"/>
      <c r="I17" s="49"/>
      <c r="J17" s="49"/>
      <c r="K17" s="49"/>
      <c r="L17" s="49"/>
      <c r="M17" s="40" t="s">
        <v>29</v>
      </c>
      <c r="N17" s="49"/>
      <c r="O17" s="35" t="str">
        <f>IF('Rekapitulace stavby'!AN16="","",'Rekapitulace stavby'!AN16)</f>
        <v/>
      </c>
      <c r="P17" s="35"/>
      <c r="Q17" s="49"/>
      <c r="R17" s="50"/>
    </row>
    <row r="18" s="1" customFormat="1" ht="18" customHeight="1">
      <c r="B18" s="48"/>
      <c r="C18" s="49"/>
      <c r="D18" s="49"/>
      <c r="E18" s="35" t="str">
        <f>IF('Rekapitulace stavby'!E17="","",'Rekapitulace stavby'!E17)</f>
        <v xml:space="preserve"> </v>
      </c>
      <c r="F18" s="49"/>
      <c r="G18" s="49"/>
      <c r="H18" s="49"/>
      <c r="I18" s="49"/>
      <c r="J18" s="49"/>
      <c r="K18" s="49"/>
      <c r="L18" s="49"/>
      <c r="M18" s="40" t="s">
        <v>31</v>
      </c>
      <c r="N18" s="49"/>
      <c r="O18" s="35" t="str">
        <f>IF('Rekapitulace stavby'!AN17="","",'Rekapitulace stavby'!AN17)</f>
        <v/>
      </c>
      <c r="P18" s="35"/>
      <c r="Q18" s="49"/>
      <c r="R18" s="50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0"/>
    </row>
    <row r="20" s="1" customFormat="1" ht="14.4" customHeight="1">
      <c r="B20" s="48"/>
      <c r="C20" s="49"/>
      <c r="D20" s="40" t="s">
        <v>36</v>
      </c>
      <c r="E20" s="49"/>
      <c r="F20" s="49"/>
      <c r="G20" s="49"/>
      <c r="H20" s="49"/>
      <c r="I20" s="49"/>
      <c r="J20" s="49"/>
      <c r="K20" s="49"/>
      <c r="L20" s="49"/>
      <c r="M20" s="40" t="s">
        <v>29</v>
      </c>
      <c r="N20" s="49"/>
      <c r="O20" s="35" t="str">
        <f>IF('Rekapitulace stavby'!AN19="","",'Rekapitulace stavby'!AN19)</f>
        <v/>
      </c>
      <c r="P20" s="35"/>
      <c r="Q20" s="49"/>
      <c r="R20" s="50"/>
    </row>
    <row r="21" s="1" customFormat="1" ht="18" customHeight="1">
      <c r="B21" s="48"/>
      <c r="C21" s="49"/>
      <c r="D21" s="49"/>
      <c r="E21" s="35" t="str">
        <f>IF('Rekapitulace stavby'!E20="","",'Rekapitulace stavby'!E20)</f>
        <v xml:space="preserve"> </v>
      </c>
      <c r="F21" s="49"/>
      <c r="G21" s="49"/>
      <c r="H21" s="49"/>
      <c r="I21" s="49"/>
      <c r="J21" s="49"/>
      <c r="K21" s="49"/>
      <c r="L21" s="49"/>
      <c r="M21" s="40" t="s">
        <v>31</v>
      </c>
      <c r="N21" s="49"/>
      <c r="O21" s="35" t="str">
        <f>IF('Rekapitulace stavby'!AN20="","",'Rekapitulace stavby'!AN20)</f>
        <v/>
      </c>
      <c r="P21" s="35"/>
      <c r="Q21" s="49"/>
      <c r="R21" s="50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0"/>
    </row>
    <row r="23" s="1" customFormat="1" ht="14.4" customHeight="1">
      <c r="B23" s="48"/>
      <c r="C23" s="49"/>
      <c r="D23" s="40" t="s">
        <v>37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6.5" customHeight="1">
      <c r="B24" s="48"/>
      <c r="C24" s="49"/>
      <c r="D24" s="49"/>
      <c r="E24" s="44" t="s">
        <v>22</v>
      </c>
      <c r="F24" s="44"/>
      <c r="G24" s="44"/>
      <c r="H24" s="44"/>
      <c r="I24" s="44"/>
      <c r="J24" s="44"/>
      <c r="K24" s="44"/>
      <c r="L24" s="44"/>
      <c r="M24" s="49"/>
      <c r="N24" s="49"/>
      <c r="O24" s="49"/>
      <c r="P24" s="49"/>
      <c r="Q24" s="49"/>
      <c r="R24" s="50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49"/>
      <c r="R26" s="50"/>
    </row>
    <row r="27" s="1" customFormat="1" ht="14.4" customHeight="1">
      <c r="B27" s="48"/>
      <c r="C27" s="49"/>
      <c r="D27" s="161" t="s">
        <v>178</v>
      </c>
      <c r="E27" s="49"/>
      <c r="F27" s="49"/>
      <c r="G27" s="49"/>
      <c r="H27" s="49"/>
      <c r="I27" s="49"/>
      <c r="J27" s="49"/>
      <c r="K27" s="49"/>
      <c r="L27" s="49"/>
      <c r="M27" s="47">
        <f>N88</f>
        <v>0</v>
      </c>
      <c r="N27" s="47"/>
      <c r="O27" s="47"/>
      <c r="P27" s="47"/>
      <c r="Q27" s="49"/>
      <c r="R27" s="50"/>
    </row>
    <row r="28" s="1" customFormat="1" ht="14.4" customHeight="1">
      <c r="B28" s="48"/>
      <c r="C28" s="49"/>
      <c r="D28" s="46" t="s">
        <v>111</v>
      </c>
      <c r="E28" s="49"/>
      <c r="F28" s="49"/>
      <c r="G28" s="49"/>
      <c r="H28" s="49"/>
      <c r="I28" s="49"/>
      <c r="J28" s="49"/>
      <c r="K28" s="49"/>
      <c r="L28" s="49"/>
      <c r="M28" s="47">
        <f>N107</f>
        <v>0</v>
      </c>
      <c r="N28" s="47"/>
      <c r="O28" s="47"/>
      <c r="P28" s="47"/>
      <c r="Q28" s="49"/>
      <c r="R28" s="50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50"/>
    </row>
    <row r="30" s="1" customFormat="1" ht="25.44" customHeight="1">
      <c r="B30" s="48"/>
      <c r="C30" s="49"/>
      <c r="D30" s="162" t="s">
        <v>40</v>
      </c>
      <c r="E30" s="49"/>
      <c r="F30" s="49"/>
      <c r="G30" s="49"/>
      <c r="H30" s="49"/>
      <c r="I30" s="49"/>
      <c r="J30" s="49"/>
      <c r="K30" s="49"/>
      <c r="L30" s="49"/>
      <c r="M30" s="163">
        <f>ROUND(M27+M28,2)</f>
        <v>0</v>
      </c>
      <c r="N30" s="49"/>
      <c r="O30" s="49"/>
      <c r="P30" s="49"/>
      <c r="Q30" s="49"/>
      <c r="R30" s="50"/>
    </row>
    <row r="31" s="1" customFormat="1" ht="6.96" customHeight="1">
      <c r="B31" s="48"/>
      <c r="C31" s="4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49"/>
      <c r="R31" s="50"/>
    </row>
    <row r="32" s="1" customFormat="1" ht="14.4" customHeight="1">
      <c r="B32" s="48"/>
      <c r="C32" s="49"/>
      <c r="D32" s="56" t="s">
        <v>41</v>
      </c>
      <c r="E32" s="56" t="s">
        <v>42</v>
      </c>
      <c r="F32" s="57">
        <v>0.20999999999999999</v>
      </c>
      <c r="G32" s="164" t="s">
        <v>43</v>
      </c>
      <c r="H32" s="165">
        <f>(SUM(BE107:BE114)+SUM(BE132:BE534))</f>
        <v>0</v>
      </c>
      <c r="I32" s="49"/>
      <c r="J32" s="49"/>
      <c r="K32" s="49"/>
      <c r="L32" s="49"/>
      <c r="M32" s="165">
        <f>ROUND((SUM(BE107:BE114)+SUM(BE132:BE534)), 2)*F32</f>
        <v>0</v>
      </c>
      <c r="N32" s="49"/>
      <c r="O32" s="49"/>
      <c r="P32" s="49"/>
      <c r="Q32" s="49"/>
      <c r="R32" s="50"/>
    </row>
    <row r="33" s="1" customFormat="1" ht="14.4" customHeight="1">
      <c r="B33" s="48"/>
      <c r="C33" s="49"/>
      <c r="D33" s="49"/>
      <c r="E33" s="56" t="s">
        <v>44</v>
      </c>
      <c r="F33" s="57">
        <v>0.14999999999999999</v>
      </c>
      <c r="G33" s="164" t="s">
        <v>43</v>
      </c>
      <c r="H33" s="165">
        <f>(SUM(BF107:BF114)+SUM(BF132:BF534))</f>
        <v>0</v>
      </c>
      <c r="I33" s="49"/>
      <c r="J33" s="49"/>
      <c r="K33" s="49"/>
      <c r="L33" s="49"/>
      <c r="M33" s="165">
        <f>ROUND((SUM(BF107:BF114)+SUM(BF132:BF534)), 2)*F33</f>
        <v>0</v>
      </c>
      <c r="N33" s="49"/>
      <c r="O33" s="49"/>
      <c r="P33" s="49"/>
      <c r="Q33" s="49"/>
      <c r="R33" s="50"/>
    </row>
    <row r="34" hidden="1" s="1" customFormat="1" ht="14.4" customHeight="1">
      <c r="B34" s="48"/>
      <c r="C34" s="49"/>
      <c r="D34" s="49"/>
      <c r="E34" s="56" t="s">
        <v>45</v>
      </c>
      <c r="F34" s="57">
        <v>0.20999999999999999</v>
      </c>
      <c r="G34" s="164" t="s">
        <v>43</v>
      </c>
      <c r="H34" s="165">
        <f>(SUM(BG107:BG114)+SUM(BG132:BG534))</f>
        <v>0</v>
      </c>
      <c r="I34" s="49"/>
      <c r="J34" s="49"/>
      <c r="K34" s="49"/>
      <c r="L34" s="49"/>
      <c r="M34" s="165"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0.14999999999999999</v>
      </c>
      <c r="G35" s="164" t="s">
        <v>43</v>
      </c>
      <c r="H35" s="165">
        <f>(SUM(BH107:BH114)+SUM(BH132:BH534))</f>
        <v>0</v>
      </c>
      <c r="I35" s="49"/>
      <c r="J35" s="49"/>
      <c r="K35" s="49"/>
      <c r="L35" s="49"/>
      <c r="M35" s="165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</v>
      </c>
      <c r="G36" s="164" t="s">
        <v>43</v>
      </c>
      <c r="H36" s="165">
        <f>(SUM(BI107:BI114)+SUM(BI132:BI534))</f>
        <v>0</v>
      </c>
      <c r="I36" s="49"/>
      <c r="J36" s="49"/>
      <c r="K36" s="49"/>
      <c r="L36" s="49"/>
      <c r="M36" s="165">
        <v>0</v>
      </c>
      <c r="N36" s="49"/>
      <c r="O36" s="49"/>
      <c r="P36" s="49"/>
      <c r="Q36" s="49"/>
      <c r="R36" s="50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50"/>
    </row>
    <row r="38" s="1" customFormat="1" ht="25.44" customHeight="1">
      <c r="B38" s="48"/>
      <c r="C38" s="153"/>
      <c r="D38" s="166" t="s">
        <v>48</v>
      </c>
      <c r="E38" s="105"/>
      <c r="F38" s="105"/>
      <c r="G38" s="167" t="s">
        <v>49</v>
      </c>
      <c r="H38" s="168" t="s">
        <v>50</v>
      </c>
      <c r="I38" s="105"/>
      <c r="J38" s="105"/>
      <c r="K38" s="105"/>
      <c r="L38" s="169">
        <f>SUM(M30:M36)</f>
        <v>0</v>
      </c>
      <c r="M38" s="169"/>
      <c r="N38" s="169"/>
      <c r="O38" s="169"/>
      <c r="P38" s="170"/>
      <c r="Q38" s="153"/>
      <c r="R38" s="50"/>
    </row>
    <row r="39" s="1" customFormat="1" ht="14.4" customHeight="1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>
      <c r="B41" s="28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1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51</v>
      </c>
      <c r="E50" s="69"/>
      <c r="F50" s="69"/>
      <c r="G50" s="69"/>
      <c r="H50" s="70"/>
      <c r="I50" s="49"/>
      <c r="J50" s="68" t="s">
        <v>52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53</v>
      </c>
      <c r="E59" s="74"/>
      <c r="F59" s="74"/>
      <c r="G59" s="75" t="s">
        <v>54</v>
      </c>
      <c r="H59" s="76"/>
      <c r="I59" s="49"/>
      <c r="J59" s="73" t="s">
        <v>53</v>
      </c>
      <c r="K59" s="74"/>
      <c r="L59" s="74"/>
      <c r="M59" s="74"/>
      <c r="N59" s="75" t="s">
        <v>54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55</v>
      </c>
      <c r="E61" s="69"/>
      <c r="F61" s="69"/>
      <c r="G61" s="69"/>
      <c r="H61" s="70"/>
      <c r="I61" s="49"/>
      <c r="J61" s="68" t="s">
        <v>56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53</v>
      </c>
      <c r="E70" s="74"/>
      <c r="F70" s="74"/>
      <c r="G70" s="75" t="s">
        <v>54</v>
      </c>
      <c r="H70" s="76"/>
      <c r="I70" s="49"/>
      <c r="J70" s="73" t="s">
        <v>53</v>
      </c>
      <c r="K70" s="74"/>
      <c r="L70" s="74"/>
      <c r="M70" s="74"/>
      <c r="N70" s="75" t="s">
        <v>54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1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3"/>
    </row>
    <row r="76" s="1" customFormat="1" ht="36.96" customHeight="1">
      <c r="B76" s="48"/>
      <c r="C76" s="29" t="s">
        <v>205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74"/>
      <c r="U76" s="174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74"/>
      <c r="U77" s="174"/>
    </row>
    <row r="78" s="1" customFormat="1" ht="30" customHeight="1">
      <c r="B78" s="48"/>
      <c r="C78" s="40" t="s">
        <v>19</v>
      </c>
      <c r="D78" s="49"/>
      <c r="E78" s="49"/>
      <c r="F78" s="158" t="str">
        <f>F6</f>
        <v>Napojení nového vodního zdroje - vrtu, Vysoké nad Jizerou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74"/>
      <c r="U78" s="174"/>
    </row>
    <row r="79" s="1" customFormat="1" ht="36.96" customHeight="1">
      <c r="B79" s="48"/>
      <c r="C79" s="87" t="s">
        <v>138</v>
      </c>
      <c r="D79" s="49"/>
      <c r="E79" s="49"/>
      <c r="F79" s="89" t="str">
        <f>F7</f>
        <v>SO 05 - Úprava přízemí vodojemu</v>
      </c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50"/>
      <c r="T79" s="174"/>
      <c r="U79" s="174"/>
    </row>
    <row r="80" s="1" customFormat="1" ht="6.96" customHeight="1"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74"/>
      <c r="U80" s="174"/>
    </row>
    <row r="81" s="1" customFormat="1" ht="18" customHeight="1">
      <c r="B81" s="48"/>
      <c r="C81" s="40" t="s">
        <v>24</v>
      </c>
      <c r="D81" s="49"/>
      <c r="E81" s="49"/>
      <c r="F81" s="35" t="str">
        <f>F9</f>
        <v>Vysoké nad Jizerou</v>
      </c>
      <c r="G81" s="49"/>
      <c r="H81" s="49"/>
      <c r="I81" s="49"/>
      <c r="J81" s="49"/>
      <c r="K81" s="40" t="s">
        <v>26</v>
      </c>
      <c r="L81" s="49"/>
      <c r="M81" s="92" t="str">
        <f>IF(O9="","",O9)</f>
        <v>7. 8. 2018</v>
      </c>
      <c r="N81" s="92"/>
      <c r="O81" s="92"/>
      <c r="P81" s="92"/>
      <c r="Q81" s="49"/>
      <c r="R81" s="50"/>
      <c r="T81" s="174"/>
      <c r="U81" s="174"/>
    </row>
    <row r="82" s="1" customFormat="1" ht="6.96" customHeight="1"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50"/>
      <c r="T82" s="174"/>
      <c r="U82" s="174"/>
    </row>
    <row r="83" s="1" customFormat="1">
      <c r="B83" s="48"/>
      <c r="C83" s="40" t="s">
        <v>28</v>
      </c>
      <c r="D83" s="49"/>
      <c r="E83" s="49"/>
      <c r="F83" s="35" t="str">
        <f>E12</f>
        <v xml:space="preserve"> </v>
      </c>
      <c r="G83" s="49"/>
      <c r="H83" s="49"/>
      <c r="I83" s="49"/>
      <c r="J83" s="49"/>
      <c r="K83" s="40" t="s">
        <v>34</v>
      </c>
      <c r="L83" s="49"/>
      <c r="M83" s="35" t="str">
        <f>E18</f>
        <v xml:space="preserve"> </v>
      </c>
      <c r="N83" s="35"/>
      <c r="O83" s="35"/>
      <c r="P83" s="35"/>
      <c r="Q83" s="35"/>
      <c r="R83" s="50"/>
      <c r="T83" s="174"/>
      <c r="U83" s="174"/>
    </row>
    <row r="84" s="1" customFormat="1" ht="14.4" customHeight="1">
      <c r="B84" s="48"/>
      <c r="C84" s="40" t="s">
        <v>32</v>
      </c>
      <c r="D84" s="49"/>
      <c r="E84" s="49"/>
      <c r="F84" s="35" t="str">
        <f>IF(E15="","",E15)</f>
        <v>Vyplň údaj</v>
      </c>
      <c r="G84" s="49"/>
      <c r="H84" s="49"/>
      <c r="I84" s="49"/>
      <c r="J84" s="49"/>
      <c r="K84" s="40" t="s">
        <v>36</v>
      </c>
      <c r="L84" s="49"/>
      <c r="M84" s="35" t="str">
        <f>E21</f>
        <v xml:space="preserve"> </v>
      </c>
      <c r="N84" s="35"/>
      <c r="O84" s="35"/>
      <c r="P84" s="35"/>
      <c r="Q84" s="35"/>
      <c r="R84" s="50"/>
      <c r="T84" s="174"/>
      <c r="U84" s="174"/>
    </row>
    <row r="85" s="1" customFormat="1" ht="10.32" customHeight="1">
      <c r="B85" s="48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50"/>
      <c r="T85" s="174"/>
      <c r="U85" s="174"/>
    </row>
    <row r="86" s="1" customFormat="1" ht="29.28" customHeight="1">
      <c r="B86" s="48"/>
      <c r="C86" s="175" t="s">
        <v>206</v>
      </c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75" t="s">
        <v>207</v>
      </c>
      <c r="O86" s="153"/>
      <c r="P86" s="153"/>
      <c r="Q86" s="153"/>
      <c r="R86" s="50"/>
      <c r="T86" s="174"/>
      <c r="U86" s="174"/>
    </row>
    <row r="87" s="1" customFormat="1" ht="10.32" customHeight="1"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50"/>
      <c r="T87" s="174"/>
      <c r="U87" s="174"/>
    </row>
    <row r="88" s="1" customFormat="1" ht="29.28" customHeight="1">
      <c r="B88" s="48"/>
      <c r="C88" s="176" t="s">
        <v>208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115">
        <f>N132</f>
        <v>0</v>
      </c>
      <c r="O88" s="177"/>
      <c r="P88" s="177"/>
      <c r="Q88" s="177"/>
      <c r="R88" s="50"/>
      <c r="T88" s="174"/>
      <c r="U88" s="174"/>
      <c r="AU88" s="24" t="s">
        <v>209</v>
      </c>
    </row>
    <row r="89" s="6" customFormat="1" ht="24.96" customHeight="1">
      <c r="B89" s="178"/>
      <c r="C89" s="179"/>
      <c r="D89" s="180" t="s">
        <v>210</v>
      </c>
      <c r="E89" s="179"/>
      <c r="F89" s="179"/>
      <c r="G89" s="179"/>
      <c r="H89" s="179"/>
      <c r="I89" s="179"/>
      <c r="J89" s="179"/>
      <c r="K89" s="179"/>
      <c r="L89" s="179"/>
      <c r="M89" s="179"/>
      <c r="N89" s="181">
        <f>N133</f>
        <v>0</v>
      </c>
      <c r="O89" s="179"/>
      <c r="P89" s="179"/>
      <c r="Q89" s="179"/>
      <c r="R89" s="182"/>
      <c r="T89" s="183"/>
      <c r="U89" s="183"/>
    </row>
    <row r="90" s="7" customFormat="1" ht="19.92" customHeight="1">
      <c r="B90" s="184"/>
      <c r="C90" s="185"/>
      <c r="D90" s="138" t="s">
        <v>218</v>
      </c>
      <c r="E90" s="185"/>
      <c r="F90" s="185"/>
      <c r="G90" s="185"/>
      <c r="H90" s="185"/>
      <c r="I90" s="185"/>
      <c r="J90" s="185"/>
      <c r="K90" s="185"/>
      <c r="L90" s="185"/>
      <c r="M90" s="185"/>
      <c r="N90" s="140">
        <f>N134</f>
        <v>0</v>
      </c>
      <c r="O90" s="185"/>
      <c r="P90" s="185"/>
      <c r="Q90" s="185"/>
      <c r="R90" s="186"/>
      <c r="T90" s="187"/>
      <c r="U90" s="187"/>
    </row>
    <row r="91" s="7" customFormat="1" ht="19.92" customHeight="1">
      <c r="B91" s="184"/>
      <c r="C91" s="185"/>
      <c r="D91" s="138" t="s">
        <v>221</v>
      </c>
      <c r="E91" s="185"/>
      <c r="F91" s="185"/>
      <c r="G91" s="185"/>
      <c r="H91" s="185"/>
      <c r="I91" s="185"/>
      <c r="J91" s="185"/>
      <c r="K91" s="185"/>
      <c r="L91" s="185"/>
      <c r="M91" s="185"/>
      <c r="N91" s="140">
        <f>N155</f>
        <v>0</v>
      </c>
      <c r="O91" s="185"/>
      <c r="P91" s="185"/>
      <c r="Q91" s="185"/>
      <c r="R91" s="186"/>
      <c r="T91" s="187"/>
      <c r="U91" s="187"/>
    </row>
    <row r="92" s="7" customFormat="1" ht="14.88" customHeight="1">
      <c r="B92" s="184"/>
      <c r="C92" s="185"/>
      <c r="D92" s="138" t="s">
        <v>222</v>
      </c>
      <c r="E92" s="185"/>
      <c r="F92" s="185"/>
      <c r="G92" s="185"/>
      <c r="H92" s="185"/>
      <c r="I92" s="185"/>
      <c r="J92" s="185"/>
      <c r="K92" s="185"/>
      <c r="L92" s="185"/>
      <c r="M92" s="185"/>
      <c r="N92" s="140">
        <f>N156</f>
        <v>0</v>
      </c>
      <c r="O92" s="185"/>
      <c r="P92" s="185"/>
      <c r="Q92" s="185"/>
      <c r="R92" s="186"/>
      <c r="T92" s="187"/>
      <c r="U92" s="187"/>
    </row>
    <row r="93" s="7" customFormat="1" ht="19.92" customHeight="1">
      <c r="B93" s="184"/>
      <c r="C93" s="185"/>
      <c r="D93" s="138" t="s">
        <v>226</v>
      </c>
      <c r="E93" s="185"/>
      <c r="F93" s="185"/>
      <c r="G93" s="185"/>
      <c r="H93" s="185"/>
      <c r="I93" s="185"/>
      <c r="J93" s="185"/>
      <c r="K93" s="185"/>
      <c r="L93" s="185"/>
      <c r="M93" s="185"/>
      <c r="N93" s="140">
        <f>N193</f>
        <v>0</v>
      </c>
      <c r="O93" s="185"/>
      <c r="P93" s="185"/>
      <c r="Q93" s="185"/>
      <c r="R93" s="186"/>
      <c r="T93" s="187"/>
      <c r="U93" s="187"/>
    </row>
    <row r="94" s="7" customFormat="1" ht="14.88" customHeight="1">
      <c r="B94" s="184"/>
      <c r="C94" s="185"/>
      <c r="D94" s="138" t="s">
        <v>227</v>
      </c>
      <c r="E94" s="185"/>
      <c r="F94" s="185"/>
      <c r="G94" s="185"/>
      <c r="H94" s="185"/>
      <c r="I94" s="185"/>
      <c r="J94" s="185"/>
      <c r="K94" s="185"/>
      <c r="L94" s="185"/>
      <c r="M94" s="185"/>
      <c r="N94" s="140">
        <f>N194</f>
        <v>0</v>
      </c>
      <c r="O94" s="185"/>
      <c r="P94" s="185"/>
      <c r="Q94" s="185"/>
      <c r="R94" s="186"/>
      <c r="T94" s="187"/>
      <c r="U94" s="187"/>
    </row>
    <row r="95" s="7" customFormat="1" ht="19.92" customHeight="1">
      <c r="B95" s="184"/>
      <c r="C95" s="185"/>
      <c r="D95" s="138" t="s">
        <v>232</v>
      </c>
      <c r="E95" s="185"/>
      <c r="F95" s="185"/>
      <c r="G95" s="185"/>
      <c r="H95" s="185"/>
      <c r="I95" s="185"/>
      <c r="J95" s="185"/>
      <c r="K95" s="185"/>
      <c r="L95" s="185"/>
      <c r="M95" s="185"/>
      <c r="N95" s="140">
        <f>N277</f>
        <v>0</v>
      </c>
      <c r="O95" s="185"/>
      <c r="P95" s="185"/>
      <c r="Q95" s="185"/>
      <c r="R95" s="186"/>
      <c r="T95" s="187"/>
      <c r="U95" s="187"/>
    </row>
    <row r="96" s="7" customFormat="1" ht="14.88" customHeight="1">
      <c r="B96" s="184"/>
      <c r="C96" s="185"/>
      <c r="D96" s="138" t="s">
        <v>234</v>
      </c>
      <c r="E96" s="185"/>
      <c r="F96" s="185"/>
      <c r="G96" s="185"/>
      <c r="H96" s="185"/>
      <c r="I96" s="185"/>
      <c r="J96" s="185"/>
      <c r="K96" s="185"/>
      <c r="L96" s="185"/>
      <c r="M96" s="185"/>
      <c r="N96" s="140">
        <f>N294</f>
        <v>0</v>
      </c>
      <c r="O96" s="185"/>
      <c r="P96" s="185"/>
      <c r="Q96" s="185"/>
      <c r="R96" s="186"/>
      <c r="T96" s="187"/>
      <c r="U96" s="187"/>
    </row>
    <row r="97" s="7" customFormat="1" ht="19.92" customHeight="1">
      <c r="B97" s="184"/>
      <c r="C97" s="185"/>
      <c r="D97" s="138" t="s">
        <v>1224</v>
      </c>
      <c r="E97" s="185"/>
      <c r="F97" s="185"/>
      <c r="G97" s="185"/>
      <c r="H97" s="185"/>
      <c r="I97" s="185"/>
      <c r="J97" s="185"/>
      <c r="K97" s="185"/>
      <c r="L97" s="185"/>
      <c r="M97" s="185"/>
      <c r="N97" s="140">
        <f>N305</f>
        <v>0</v>
      </c>
      <c r="O97" s="185"/>
      <c r="P97" s="185"/>
      <c r="Q97" s="185"/>
      <c r="R97" s="186"/>
      <c r="T97" s="187"/>
      <c r="U97" s="187"/>
    </row>
    <row r="98" s="7" customFormat="1" ht="19.92" customHeight="1">
      <c r="B98" s="184"/>
      <c r="C98" s="185"/>
      <c r="D98" s="138" t="s">
        <v>235</v>
      </c>
      <c r="E98" s="185"/>
      <c r="F98" s="185"/>
      <c r="G98" s="185"/>
      <c r="H98" s="185"/>
      <c r="I98" s="185"/>
      <c r="J98" s="185"/>
      <c r="K98" s="185"/>
      <c r="L98" s="185"/>
      <c r="M98" s="185"/>
      <c r="N98" s="140">
        <f>N316</f>
        <v>0</v>
      </c>
      <c r="O98" s="185"/>
      <c r="P98" s="185"/>
      <c r="Q98" s="185"/>
      <c r="R98" s="186"/>
      <c r="T98" s="187"/>
      <c r="U98" s="187"/>
    </row>
    <row r="99" s="6" customFormat="1" ht="24.96" customHeight="1">
      <c r="B99" s="178"/>
      <c r="C99" s="179"/>
      <c r="D99" s="180" t="s">
        <v>236</v>
      </c>
      <c r="E99" s="179"/>
      <c r="F99" s="179"/>
      <c r="G99" s="179"/>
      <c r="H99" s="179"/>
      <c r="I99" s="179"/>
      <c r="J99" s="179"/>
      <c r="K99" s="179"/>
      <c r="L99" s="179"/>
      <c r="M99" s="179"/>
      <c r="N99" s="181">
        <f>N318</f>
        <v>0</v>
      </c>
      <c r="O99" s="179"/>
      <c r="P99" s="179"/>
      <c r="Q99" s="179"/>
      <c r="R99" s="182"/>
      <c r="T99" s="183"/>
      <c r="U99" s="183"/>
    </row>
    <row r="100" s="7" customFormat="1" ht="19.92" customHeight="1">
      <c r="B100" s="184"/>
      <c r="C100" s="185"/>
      <c r="D100" s="138" t="s">
        <v>239</v>
      </c>
      <c r="E100" s="185"/>
      <c r="F100" s="185"/>
      <c r="G100" s="185"/>
      <c r="H100" s="185"/>
      <c r="I100" s="185"/>
      <c r="J100" s="185"/>
      <c r="K100" s="185"/>
      <c r="L100" s="185"/>
      <c r="M100" s="185"/>
      <c r="N100" s="140">
        <f>N319</f>
        <v>0</v>
      </c>
      <c r="O100" s="185"/>
      <c r="P100" s="185"/>
      <c r="Q100" s="185"/>
      <c r="R100" s="186"/>
      <c r="T100" s="187"/>
      <c r="U100" s="187"/>
    </row>
    <row r="101" s="7" customFormat="1" ht="19.92" customHeight="1">
      <c r="B101" s="184"/>
      <c r="C101" s="185"/>
      <c r="D101" s="138" t="s">
        <v>241</v>
      </c>
      <c r="E101" s="185"/>
      <c r="F101" s="185"/>
      <c r="G101" s="185"/>
      <c r="H101" s="185"/>
      <c r="I101" s="185"/>
      <c r="J101" s="185"/>
      <c r="K101" s="185"/>
      <c r="L101" s="185"/>
      <c r="M101" s="185"/>
      <c r="N101" s="140">
        <f>N321</f>
        <v>0</v>
      </c>
      <c r="O101" s="185"/>
      <c r="P101" s="185"/>
      <c r="Q101" s="185"/>
      <c r="R101" s="186"/>
      <c r="T101" s="187"/>
      <c r="U101" s="187"/>
    </row>
    <row r="102" s="7" customFormat="1" ht="19.92" customHeight="1">
      <c r="B102" s="184"/>
      <c r="C102" s="185"/>
      <c r="D102" s="138" t="s">
        <v>1284</v>
      </c>
      <c r="E102" s="185"/>
      <c r="F102" s="185"/>
      <c r="G102" s="185"/>
      <c r="H102" s="185"/>
      <c r="I102" s="185"/>
      <c r="J102" s="185"/>
      <c r="K102" s="185"/>
      <c r="L102" s="185"/>
      <c r="M102" s="185"/>
      <c r="N102" s="140">
        <f>N347</f>
        <v>0</v>
      </c>
      <c r="O102" s="185"/>
      <c r="P102" s="185"/>
      <c r="Q102" s="185"/>
      <c r="R102" s="186"/>
      <c r="T102" s="187"/>
      <c r="U102" s="187"/>
    </row>
    <row r="103" s="7" customFormat="1" ht="19.92" customHeight="1">
      <c r="B103" s="184"/>
      <c r="C103" s="185"/>
      <c r="D103" s="138" t="s">
        <v>245</v>
      </c>
      <c r="E103" s="185"/>
      <c r="F103" s="185"/>
      <c r="G103" s="185"/>
      <c r="H103" s="185"/>
      <c r="I103" s="185"/>
      <c r="J103" s="185"/>
      <c r="K103" s="185"/>
      <c r="L103" s="185"/>
      <c r="M103" s="185"/>
      <c r="N103" s="140">
        <f>N351</f>
        <v>0</v>
      </c>
      <c r="O103" s="185"/>
      <c r="P103" s="185"/>
      <c r="Q103" s="185"/>
      <c r="R103" s="186"/>
      <c r="T103" s="187"/>
      <c r="U103" s="187"/>
    </row>
    <row r="104" s="7" customFormat="1" ht="19.92" customHeight="1">
      <c r="B104" s="184"/>
      <c r="C104" s="185"/>
      <c r="D104" s="138" t="s">
        <v>1285</v>
      </c>
      <c r="E104" s="185"/>
      <c r="F104" s="185"/>
      <c r="G104" s="185"/>
      <c r="H104" s="185"/>
      <c r="I104" s="185"/>
      <c r="J104" s="185"/>
      <c r="K104" s="185"/>
      <c r="L104" s="185"/>
      <c r="M104" s="185"/>
      <c r="N104" s="140">
        <f>N369</f>
        <v>0</v>
      </c>
      <c r="O104" s="185"/>
      <c r="P104" s="185"/>
      <c r="Q104" s="185"/>
      <c r="R104" s="186"/>
      <c r="T104" s="187"/>
      <c r="U104" s="187"/>
    </row>
    <row r="105" s="7" customFormat="1" ht="19.92" customHeight="1">
      <c r="B105" s="184"/>
      <c r="C105" s="185"/>
      <c r="D105" s="138" t="s">
        <v>249</v>
      </c>
      <c r="E105" s="185"/>
      <c r="F105" s="185"/>
      <c r="G105" s="185"/>
      <c r="H105" s="185"/>
      <c r="I105" s="185"/>
      <c r="J105" s="185"/>
      <c r="K105" s="185"/>
      <c r="L105" s="185"/>
      <c r="M105" s="185"/>
      <c r="N105" s="140">
        <f>N432</f>
        <v>0</v>
      </c>
      <c r="O105" s="185"/>
      <c r="P105" s="185"/>
      <c r="Q105" s="185"/>
      <c r="R105" s="186"/>
      <c r="T105" s="187"/>
      <c r="U105" s="187"/>
    </row>
    <row r="106" s="1" customFormat="1" ht="21.84" customHeight="1"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50"/>
      <c r="T106" s="174"/>
      <c r="U106" s="174"/>
    </row>
    <row r="107" s="1" customFormat="1" ht="29.28" customHeight="1">
      <c r="B107" s="48"/>
      <c r="C107" s="176" t="s">
        <v>250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177">
        <f>ROUND(N108+N109+N110+N111+N112+N113,2)</f>
        <v>0</v>
      </c>
      <c r="O107" s="188"/>
      <c r="P107" s="188"/>
      <c r="Q107" s="188"/>
      <c r="R107" s="50"/>
      <c r="T107" s="189"/>
      <c r="U107" s="190" t="s">
        <v>41</v>
      </c>
    </row>
    <row r="108" s="1" customFormat="1" ht="18" customHeight="1">
      <c r="B108" s="48"/>
      <c r="C108" s="49"/>
      <c r="D108" s="145" t="s">
        <v>251</v>
      </c>
      <c r="E108" s="138"/>
      <c r="F108" s="138"/>
      <c r="G108" s="138"/>
      <c r="H108" s="138"/>
      <c r="I108" s="49"/>
      <c r="J108" s="49"/>
      <c r="K108" s="49"/>
      <c r="L108" s="49"/>
      <c r="M108" s="49"/>
      <c r="N108" s="139">
        <f>ROUND(N88*T108,2)</f>
        <v>0</v>
      </c>
      <c r="O108" s="140"/>
      <c r="P108" s="140"/>
      <c r="Q108" s="140"/>
      <c r="R108" s="50"/>
      <c r="S108" s="191"/>
      <c r="T108" s="192"/>
      <c r="U108" s="193" t="s">
        <v>42</v>
      </c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194" t="s">
        <v>105</v>
      </c>
      <c r="AZ108" s="191"/>
      <c r="BA108" s="191"/>
      <c r="BB108" s="191"/>
      <c r="BC108" s="191"/>
      <c r="BD108" s="191"/>
      <c r="BE108" s="195">
        <f>IF(U108="základní",N108,0)</f>
        <v>0</v>
      </c>
      <c r="BF108" s="195">
        <f>IF(U108="snížená",N108,0)</f>
        <v>0</v>
      </c>
      <c r="BG108" s="195">
        <f>IF(U108="zákl. přenesená",N108,0)</f>
        <v>0</v>
      </c>
      <c r="BH108" s="195">
        <f>IF(U108="sníž. přenesená",N108,0)</f>
        <v>0</v>
      </c>
      <c r="BI108" s="195">
        <f>IF(U108="nulová",N108,0)</f>
        <v>0</v>
      </c>
      <c r="BJ108" s="194" t="s">
        <v>85</v>
      </c>
      <c r="BK108" s="191"/>
      <c r="BL108" s="191"/>
      <c r="BM108" s="191"/>
    </row>
    <row r="109" s="1" customFormat="1" ht="18" customHeight="1">
      <c r="B109" s="48"/>
      <c r="C109" s="49"/>
      <c r="D109" s="145" t="s">
        <v>252</v>
      </c>
      <c r="E109" s="138"/>
      <c r="F109" s="138"/>
      <c r="G109" s="138"/>
      <c r="H109" s="138"/>
      <c r="I109" s="49"/>
      <c r="J109" s="49"/>
      <c r="K109" s="49"/>
      <c r="L109" s="49"/>
      <c r="M109" s="49"/>
      <c r="N109" s="139">
        <f>ROUND(N88*T109,2)</f>
        <v>0</v>
      </c>
      <c r="O109" s="140"/>
      <c r="P109" s="140"/>
      <c r="Q109" s="140"/>
      <c r="R109" s="50"/>
      <c r="S109" s="191"/>
      <c r="T109" s="192"/>
      <c r="U109" s="193" t="s">
        <v>42</v>
      </c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4" t="s">
        <v>105</v>
      </c>
      <c r="AZ109" s="191"/>
      <c r="BA109" s="191"/>
      <c r="BB109" s="191"/>
      <c r="BC109" s="191"/>
      <c r="BD109" s="191"/>
      <c r="BE109" s="195">
        <f>IF(U109="základní",N109,0)</f>
        <v>0</v>
      </c>
      <c r="BF109" s="195">
        <f>IF(U109="snížená",N109,0)</f>
        <v>0</v>
      </c>
      <c r="BG109" s="195">
        <f>IF(U109="zákl. přenesená",N109,0)</f>
        <v>0</v>
      </c>
      <c r="BH109" s="195">
        <f>IF(U109="sníž. přenesená",N109,0)</f>
        <v>0</v>
      </c>
      <c r="BI109" s="195">
        <f>IF(U109="nulová",N109,0)</f>
        <v>0</v>
      </c>
      <c r="BJ109" s="194" t="s">
        <v>85</v>
      </c>
      <c r="BK109" s="191"/>
      <c r="BL109" s="191"/>
      <c r="BM109" s="191"/>
    </row>
    <row r="110" s="1" customFormat="1" ht="18" customHeight="1">
      <c r="B110" s="48"/>
      <c r="C110" s="49"/>
      <c r="D110" s="145" t="s">
        <v>253</v>
      </c>
      <c r="E110" s="138"/>
      <c r="F110" s="138"/>
      <c r="G110" s="138"/>
      <c r="H110" s="138"/>
      <c r="I110" s="49"/>
      <c r="J110" s="49"/>
      <c r="K110" s="49"/>
      <c r="L110" s="49"/>
      <c r="M110" s="49"/>
      <c r="N110" s="139">
        <f>ROUND(N88*T110,2)</f>
        <v>0</v>
      </c>
      <c r="O110" s="140"/>
      <c r="P110" s="140"/>
      <c r="Q110" s="140"/>
      <c r="R110" s="50"/>
      <c r="S110" s="191"/>
      <c r="T110" s="192"/>
      <c r="U110" s="193" t="s">
        <v>42</v>
      </c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194" t="s">
        <v>105</v>
      </c>
      <c r="AZ110" s="191"/>
      <c r="BA110" s="191"/>
      <c r="BB110" s="191"/>
      <c r="BC110" s="191"/>
      <c r="BD110" s="191"/>
      <c r="BE110" s="195">
        <f>IF(U110="základní",N110,0)</f>
        <v>0</v>
      </c>
      <c r="BF110" s="195">
        <f>IF(U110="snížená",N110,0)</f>
        <v>0</v>
      </c>
      <c r="BG110" s="195">
        <f>IF(U110="zákl. přenesená",N110,0)</f>
        <v>0</v>
      </c>
      <c r="BH110" s="195">
        <f>IF(U110="sníž. přenesená",N110,0)</f>
        <v>0</v>
      </c>
      <c r="BI110" s="195">
        <f>IF(U110="nulová",N110,0)</f>
        <v>0</v>
      </c>
      <c r="BJ110" s="194" t="s">
        <v>85</v>
      </c>
      <c r="BK110" s="191"/>
      <c r="BL110" s="191"/>
      <c r="BM110" s="191"/>
    </row>
    <row r="111" s="1" customFormat="1" ht="18" customHeight="1">
      <c r="B111" s="48"/>
      <c r="C111" s="49"/>
      <c r="D111" s="145" t="s">
        <v>254</v>
      </c>
      <c r="E111" s="138"/>
      <c r="F111" s="138"/>
      <c r="G111" s="138"/>
      <c r="H111" s="138"/>
      <c r="I111" s="49"/>
      <c r="J111" s="49"/>
      <c r="K111" s="49"/>
      <c r="L111" s="49"/>
      <c r="M111" s="49"/>
      <c r="N111" s="139">
        <f>ROUND(N88*T111,2)</f>
        <v>0</v>
      </c>
      <c r="O111" s="140"/>
      <c r="P111" s="140"/>
      <c r="Q111" s="140"/>
      <c r="R111" s="50"/>
      <c r="S111" s="191"/>
      <c r="T111" s="192"/>
      <c r="U111" s="193" t="s">
        <v>42</v>
      </c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4" t="s">
        <v>105</v>
      </c>
      <c r="AZ111" s="191"/>
      <c r="BA111" s="191"/>
      <c r="BB111" s="191"/>
      <c r="BC111" s="191"/>
      <c r="BD111" s="191"/>
      <c r="BE111" s="195">
        <f>IF(U111="základní",N111,0)</f>
        <v>0</v>
      </c>
      <c r="BF111" s="195">
        <f>IF(U111="snížená",N111,0)</f>
        <v>0</v>
      </c>
      <c r="BG111" s="195">
        <f>IF(U111="zákl. přenesená",N111,0)</f>
        <v>0</v>
      </c>
      <c r="BH111" s="195">
        <f>IF(U111="sníž. přenesená",N111,0)</f>
        <v>0</v>
      </c>
      <c r="BI111" s="195">
        <f>IF(U111="nulová",N111,0)</f>
        <v>0</v>
      </c>
      <c r="BJ111" s="194" t="s">
        <v>85</v>
      </c>
      <c r="BK111" s="191"/>
      <c r="BL111" s="191"/>
      <c r="BM111" s="191"/>
    </row>
    <row r="112" s="1" customFormat="1" ht="18" customHeight="1">
      <c r="B112" s="48"/>
      <c r="C112" s="49"/>
      <c r="D112" s="145" t="s">
        <v>255</v>
      </c>
      <c r="E112" s="138"/>
      <c r="F112" s="138"/>
      <c r="G112" s="138"/>
      <c r="H112" s="138"/>
      <c r="I112" s="49"/>
      <c r="J112" s="49"/>
      <c r="K112" s="49"/>
      <c r="L112" s="49"/>
      <c r="M112" s="49"/>
      <c r="N112" s="139">
        <f>ROUND(N88*T112,2)</f>
        <v>0</v>
      </c>
      <c r="O112" s="140"/>
      <c r="P112" s="140"/>
      <c r="Q112" s="140"/>
      <c r="R112" s="50"/>
      <c r="S112" s="191"/>
      <c r="T112" s="192"/>
      <c r="U112" s="193" t="s">
        <v>42</v>
      </c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1"/>
      <c r="AY112" s="194" t="s">
        <v>105</v>
      </c>
      <c r="AZ112" s="191"/>
      <c r="BA112" s="191"/>
      <c r="BB112" s="191"/>
      <c r="BC112" s="191"/>
      <c r="BD112" s="191"/>
      <c r="BE112" s="195">
        <f>IF(U112="základní",N112,0)</f>
        <v>0</v>
      </c>
      <c r="BF112" s="195">
        <f>IF(U112="snížená",N112,0)</f>
        <v>0</v>
      </c>
      <c r="BG112" s="195">
        <f>IF(U112="zákl. přenesená",N112,0)</f>
        <v>0</v>
      </c>
      <c r="BH112" s="195">
        <f>IF(U112="sníž. přenesená",N112,0)</f>
        <v>0</v>
      </c>
      <c r="BI112" s="195">
        <f>IF(U112="nulová",N112,0)</f>
        <v>0</v>
      </c>
      <c r="BJ112" s="194" t="s">
        <v>85</v>
      </c>
      <c r="BK112" s="191"/>
      <c r="BL112" s="191"/>
      <c r="BM112" s="191"/>
    </row>
    <row r="113" s="1" customFormat="1" ht="18" customHeight="1">
      <c r="B113" s="48"/>
      <c r="C113" s="49"/>
      <c r="D113" s="138" t="s">
        <v>256</v>
      </c>
      <c r="E113" s="49"/>
      <c r="F113" s="49"/>
      <c r="G113" s="49"/>
      <c r="H113" s="49"/>
      <c r="I113" s="49"/>
      <c r="J113" s="49"/>
      <c r="K113" s="49"/>
      <c r="L113" s="49"/>
      <c r="M113" s="49"/>
      <c r="N113" s="139">
        <f>ROUND(N88*T113,2)</f>
        <v>0</v>
      </c>
      <c r="O113" s="140"/>
      <c r="P113" s="140"/>
      <c r="Q113" s="140"/>
      <c r="R113" s="50"/>
      <c r="S113" s="191"/>
      <c r="T113" s="196"/>
      <c r="U113" s="197" t="s">
        <v>42</v>
      </c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4" t="s">
        <v>257</v>
      </c>
      <c r="AZ113" s="191"/>
      <c r="BA113" s="191"/>
      <c r="BB113" s="191"/>
      <c r="BC113" s="191"/>
      <c r="BD113" s="191"/>
      <c r="BE113" s="195">
        <f>IF(U113="základní",N113,0)</f>
        <v>0</v>
      </c>
      <c r="BF113" s="195">
        <f>IF(U113="snížená",N113,0)</f>
        <v>0</v>
      </c>
      <c r="BG113" s="195">
        <f>IF(U113="zákl. přenesená",N113,0)</f>
        <v>0</v>
      </c>
      <c r="BH113" s="195">
        <f>IF(U113="sníž. přenesená",N113,0)</f>
        <v>0</v>
      </c>
      <c r="BI113" s="195">
        <f>IF(U113="nulová",N113,0)</f>
        <v>0</v>
      </c>
      <c r="BJ113" s="194" t="s">
        <v>85</v>
      </c>
      <c r="BK113" s="191"/>
      <c r="BL113" s="191"/>
      <c r="BM113" s="191"/>
    </row>
    <row r="114" s="1" customFormat="1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50"/>
      <c r="T114" s="174"/>
      <c r="U114" s="174"/>
    </row>
    <row r="115" s="1" customFormat="1" ht="29.28" customHeight="1">
      <c r="B115" s="48"/>
      <c r="C115" s="152" t="s">
        <v>116</v>
      </c>
      <c r="D115" s="153"/>
      <c r="E115" s="153"/>
      <c r="F115" s="153"/>
      <c r="G115" s="153"/>
      <c r="H115" s="153"/>
      <c r="I115" s="153"/>
      <c r="J115" s="153"/>
      <c r="K115" s="153"/>
      <c r="L115" s="154">
        <f>ROUND(SUM(N88+N107),2)</f>
        <v>0</v>
      </c>
      <c r="M115" s="154"/>
      <c r="N115" s="154"/>
      <c r="O115" s="154"/>
      <c r="P115" s="154"/>
      <c r="Q115" s="154"/>
      <c r="R115" s="50"/>
      <c r="T115" s="174"/>
      <c r="U115" s="174"/>
    </row>
    <row r="116" s="1" customFormat="1" ht="6.96" customHeight="1">
      <c r="B116" s="77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9"/>
      <c r="T116" s="174"/>
      <c r="U116" s="174"/>
    </row>
    <row r="120" s="1" customFormat="1" ht="6.96" customHeight="1">
      <c r="B120" s="80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2"/>
    </row>
    <row r="121" s="1" customFormat="1" ht="36.96" customHeight="1">
      <c r="B121" s="48"/>
      <c r="C121" s="29" t="s">
        <v>258</v>
      </c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50"/>
    </row>
    <row r="122" s="1" customFormat="1" ht="6.96" customHeight="1"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50"/>
    </row>
    <row r="123" s="1" customFormat="1" ht="30" customHeight="1">
      <c r="B123" s="48"/>
      <c r="C123" s="40" t="s">
        <v>19</v>
      </c>
      <c r="D123" s="49"/>
      <c r="E123" s="49"/>
      <c r="F123" s="158" t="str">
        <f>F6</f>
        <v>Napojení nového vodního zdroje - vrtu, Vysoké nad Jizerou</v>
      </c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9"/>
      <c r="R123" s="50"/>
    </row>
    <row r="124" s="1" customFormat="1" ht="36.96" customHeight="1">
      <c r="B124" s="48"/>
      <c r="C124" s="87" t="s">
        <v>138</v>
      </c>
      <c r="D124" s="49"/>
      <c r="E124" s="49"/>
      <c r="F124" s="89" t="str">
        <f>F7</f>
        <v>SO 05 - Úprava přízemí vodojemu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50"/>
    </row>
    <row r="125" s="1" customFormat="1" ht="6.96" customHeight="1"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50"/>
    </row>
    <row r="126" s="1" customFormat="1" ht="18" customHeight="1">
      <c r="B126" s="48"/>
      <c r="C126" s="40" t="s">
        <v>24</v>
      </c>
      <c r="D126" s="49"/>
      <c r="E126" s="49"/>
      <c r="F126" s="35" t="str">
        <f>F9</f>
        <v>Vysoké nad Jizerou</v>
      </c>
      <c r="G126" s="49"/>
      <c r="H126" s="49"/>
      <c r="I126" s="49"/>
      <c r="J126" s="49"/>
      <c r="K126" s="40" t="s">
        <v>26</v>
      </c>
      <c r="L126" s="49"/>
      <c r="M126" s="92" t="str">
        <f>IF(O9="","",O9)</f>
        <v>7. 8. 2018</v>
      </c>
      <c r="N126" s="92"/>
      <c r="O126" s="92"/>
      <c r="P126" s="92"/>
      <c r="Q126" s="49"/>
      <c r="R126" s="50"/>
    </row>
    <row r="127" s="1" customFormat="1" ht="6.96" customHeight="1"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50"/>
    </row>
    <row r="128" s="1" customFormat="1">
      <c r="B128" s="48"/>
      <c r="C128" s="40" t="s">
        <v>28</v>
      </c>
      <c r="D128" s="49"/>
      <c r="E128" s="49"/>
      <c r="F128" s="35" t="str">
        <f>E12</f>
        <v xml:space="preserve"> </v>
      </c>
      <c r="G128" s="49"/>
      <c r="H128" s="49"/>
      <c r="I128" s="49"/>
      <c r="J128" s="49"/>
      <c r="K128" s="40" t="s">
        <v>34</v>
      </c>
      <c r="L128" s="49"/>
      <c r="M128" s="35" t="str">
        <f>E18</f>
        <v xml:space="preserve"> </v>
      </c>
      <c r="N128" s="35"/>
      <c r="O128" s="35"/>
      <c r="P128" s="35"/>
      <c r="Q128" s="35"/>
      <c r="R128" s="50"/>
    </row>
    <row r="129" s="1" customFormat="1" ht="14.4" customHeight="1">
      <c r="B129" s="48"/>
      <c r="C129" s="40" t="s">
        <v>32</v>
      </c>
      <c r="D129" s="49"/>
      <c r="E129" s="49"/>
      <c r="F129" s="35" t="str">
        <f>IF(E15="","",E15)</f>
        <v>Vyplň údaj</v>
      </c>
      <c r="G129" s="49"/>
      <c r="H129" s="49"/>
      <c r="I129" s="49"/>
      <c r="J129" s="49"/>
      <c r="K129" s="40" t="s">
        <v>36</v>
      </c>
      <c r="L129" s="49"/>
      <c r="M129" s="35" t="str">
        <f>E21</f>
        <v xml:space="preserve"> </v>
      </c>
      <c r="N129" s="35"/>
      <c r="O129" s="35"/>
      <c r="P129" s="35"/>
      <c r="Q129" s="35"/>
      <c r="R129" s="50"/>
    </row>
    <row r="130" s="1" customFormat="1" ht="10.32" customHeight="1"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50"/>
    </row>
    <row r="131" s="8" customFormat="1" ht="29.28" customHeight="1">
      <c r="B131" s="198"/>
      <c r="C131" s="199" t="s">
        <v>259</v>
      </c>
      <c r="D131" s="200" t="s">
        <v>260</v>
      </c>
      <c r="E131" s="200" t="s">
        <v>59</v>
      </c>
      <c r="F131" s="200" t="s">
        <v>261</v>
      </c>
      <c r="G131" s="200"/>
      <c r="H131" s="200"/>
      <c r="I131" s="200"/>
      <c r="J131" s="200" t="s">
        <v>262</v>
      </c>
      <c r="K131" s="200" t="s">
        <v>263</v>
      </c>
      <c r="L131" s="200" t="s">
        <v>264</v>
      </c>
      <c r="M131" s="200"/>
      <c r="N131" s="200" t="s">
        <v>207</v>
      </c>
      <c r="O131" s="200"/>
      <c r="P131" s="200"/>
      <c r="Q131" s="201"/>
      <c r="R131" s="202"/>
      <c r="T131" s="108" t="s">
        <v>265</v>
      </c>
      <c r="U131" s="109" t="s">
        <v>41</v>
      </c>
      <c r="V131" s="109" t="s">
        <v>266</v>
      </c>
      <c r="W131" s="109" t="s">
        <v>267</v>
      </c>
      <c r="X131" s="109" t="s">
        <v>268</v>
      </c>
      <c r="Y131" s="109" t="s">
        <v>269</v>
      </c>
      <c r="Z131" s="109" t="s">
        <v>270</v>
      </c>
      <c r="AA131" s="110" t="s">
        <v>271</v>
      </c>
    </row>
    <row r="132" s="1" customFormat="1" ht="29.28" customHeight="1">
      <c r="B132" s="48"/>
      <c r="C132" s="112" t="s">
        <v>178</v>
      </c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203">
        <f>BK132</f>
        <v>0</v>
      </c>
      <c r="O132" s="204"/>
      <c r="P132" s="204"/>
      <c r="Q132" s="204"/>
      <c r="R132" s="50"/>
      <c r="T132" s="111"/>
      <c r="U132" s="69"/>
      <c r="V132" s="69"/>
      <c r="W132" s="205">
        <f>W133+W318+W535</f>
        <v>0</v>
      </c>
      <c r="X132" s="69"/>
      <c r="Y132" s="205">
        <f>Y133+Y318+Y535</f>
        <v>12.323156420000002</v>
      </c>
      <c r="Z132" s="69"/>
      <c r="AA132" s="206">
        <f>AA133+AA318+AA535</f>
        <v>8.1399600000000003</v>
      </c>
      <c r="AT132" s="24" t="s">
        <v>76</v>
      </c>
      <c r="AU132" s="24" t="s">
        <v>209</v>
      </c>
      <c r="BK132" s="207">
        <f>BK133+BK318+BK535</f>
        <v>0</v>
      </c>
    </row>
    <row r="133" s="9" customFormat="1" ht="37.44001" customHeight="1">
      <c r="B133" s="208"/>
      <c r="C133" s="209"/>
      <c r="D133" s="210" t="s">
        <v>210</v>
      </c>
      <c r="E133" s="210"/>
      <c r="F133" s="210"/>
      <c r="G133" s="210"/>
      <c r="H133" s="210"/>
      <c r="I133" s="210"/>
      <c r="J133" s="210"/>
      <c r="K133" s="210"/>
      <c r="L133" s="210"/>
      <c r="M133" s="210"/>
      <c r="N133" s="211">
        <f>BK133</f>
        <v>0</v>
      </c>
      <c r="O133" s="181"/>
      <c r="P133" s="181"/>
      <c r="Q133" s="181"/>
      <c r="R133" s="212"/>
      <c r="T133" s="213"/>
      <c r="U133" s="209"/>
      <c r="V133" s="209"/>
      <c r="W133" s="214">
        <f>W134+W155+W193+W277+W305+W316</f>
        <v>0</v>
      </c>
      <c r="X133" s="209"/>
      <c r="Y133" s="214">
        <f>Y134+Y155+Y193+Y277+Y305+Y316</f>
        <v>11.884610890000001</v>
      </c>
      <c r="Z133" s="209"/>
      <c r="AA133" s="215">
        <f>AA134+AA155+AA193+AA277+AA305+AA316</f>
        <v>7.7439600000000004</v>
      </c>
      <c r="AR133" s="216" t="s">
        <v>85</v>
      </c>
      <c r="AT133" s="217" t="s">
        <v>76</v>
      </c>
      <c r="AU133" s="217" t="s">
        <v>77</v>
      </c>
      <c r="AY133" s="216" t="s">
        <v>272</v>
      </c>
      <c r="BK133" s="218">
        <f>BK134+BK155+BK193+BK277+BK305+BK316</f>
        <v>0</v>
      </c>
    </row>
    <row r="134" s="9" customFormat="1" ht="19.92" customHeight="1">
      <c r="B134" s="208"/>
      <c r="C134" s="209"/>
      <c r="D134" s="219" t="s">
        <v>218</v>
      </c>
      <c r="E134" s="219"/>
      <c r="F134" s="219"/>
      <c r="G134" s="219"/>
      <c r="H134" s="219"/>
      <c r="I134" s="219"/>
      <c r="J134" s="219"/>
      <c r="K134" s="219"/>
      <c r="L134" s="219"/>
      <c r="M134" s="219"/>
      <c r="N134" s="221">
        <f>BK134</f>
        <v>0</v>
      </c>
      <c r="O134" s="222"/>
      <c r="P134" s="222"/>
      <c r="Q134" s="222"/>
      <c r="R134" s="212"/>
      <c r="T134" s="213"/>
      <c r="U134" s="209"/>
      <c r="V134" s="209"/>
      <c r="W134" s="214">
        <f>SUM(W135:W154)</f>
        <v>0</v>
      </c>
      <c r="X134" s="209"/>
      <c r="Y134" s="214">
        <f>SUM(Y135:Y154)</f>
        <v>3.0332674699999997</v>
      </c>
      <c r="Z134" s="209"/>
      <c r="AA134" s="215">
        <f>SUM(AA135:AA154)</f>
        <v>0</v>
      </c>
      <c r="AR134" s="216" t="s">
        <v>85</v>
      </c>
      <c r="AT134" s="217" t="s">
        <v>76</v>
      </c>
      <c r="AU134" s="217" t="s">
        <v>85</v>
      </c>
      <c r="AY134" s="216" t="s">
        <v>272</v>
      </c>
      <c r="BK134" s="218">
        <f>SUM(BK135:BK154)</f>
        <v>0</v>
      </c>
    </row>
    <row r="135" s="1" customFormat="1" ht="38.25" customHeight="1">
      <c r="B135" s="48"/>
      <c r="C135" s="223" t="s">
        <v>85</v>
      </c>
      <c r="D135" s="223" t="s">
        <v>273</v>
      </c>
      <c r="E135" s="224" t="s">
        <v>1286</v>
      </c>
      <c r="F135" s="225" t="s">
        <v>1287</v>
      </c>
      <c r="G135" s="225"/>
      <c r="H135" s="225"/>
      <c r="I135" s="225"/>
      <c r="J135" s="226" t="s">
        <v>411</v>
      </c>
      <c r="K135" s="227">
        <v>2</v>
      </c>
      <c r="L135" s="228">
        <v>0</v>
      </c>
      <c r="M135" s="229"/>
      <c r="N135" s="230">
        <f>ROUND(L135*K135,2)</f>
        <v>0</v>
      </c>
      <c r="O135" s="230"/>
      <c r="P135" s="230"/>
      <c r="Q135" s="230"/>
      <c r="R135" s="50"/>
      <c r="T135" s="231" t="s">
        <v>22</v>
      </c>
      <c r="U135" s="58" t="s">
        <v>42</v>
      </c>
      <c r="V135" s="49"/>
      <c r="W135" s="232">
        <f>V135*K135</f>
        <v>0</v>
      </c>
      <c r="X135" s="232">
        <v>0.018280000000000001</v>
      </c>
      <c r="Y135" s="232">
        <f>X135*K135</f>
        <v>0.036560000000000002</v>
      </c>
      <c r="Z135" s="232">
        <v>0</v>
      </c>
      <c r="AA135" s="233">
        <f>Z135*K135</f>
        <v>0</v>
      </c>
      <c r="AR135" s="24" t="s">
        <v>276</v>
      </c>
      <c r="AT135" s="24" t="s">
        <v>273</v>
      </c>
      <c r="AU135" s="24" t="s">
        <v>126</v>
      </c>
      <c r="AY135" s="24" t="s">
        <v>272</v>
      </c>
      <c r="BE135" s="144">
        <f>IF(U135="základní",N135,0)</f>
        <v>0</v>
      </c>
      <c r="BF135" s="144">
        <f>IF(U135="snížená",N135,0)</f>
        <v>0</v>
      </c>
      <c r="BG135" s="144">
        <f>IF(U135="zákl. přenesená",N135,0)</f>
        <v>0</v>
      </c>
      <c r="BH135" s="144">
        <f>IF(U135="sníž. přenesená",N135,0)</f>
        <v>0</v>
      </c>
      <c r="BI135" s="144">
        <f>IF(U135="nulová",N135,0)</f>
        <v>0</v>
      </c>
      <c r="BJ135" s="24" t="s">
        <v>85</v>
      </c>
      <c r="BK135" s="144">
        <f>ROUND(L135*K135,2)</f>
        <v>0</v>
      </c>
      <c r="BL135" s="24" t="s">
        <v>276</v>
      </c>
      <c r="BM135" s="24" t="s">
        <v>1288</v>
      </c>
    </row>
    <row r="136" s="1" customFormat="1" ht="38.25" customHeight="1">
      <c r="B136" s="48"/>
      <c r="C136" s="223" t="s">
        <v>126</v>
      </c>
      <c r="D136" s="223" t="s">
        <v>273</v>
      </c>
      <c r="E136" s="224" t="s">
        <v>1289</v>
      </c>
      <c r="F136" s="225" t="s">
        <v>1290</v>
      </c>
      <c r="G136" s="225"/>
      <c r="H136" s="225"/>
      <c r="I136" s="225"/>
      <c r="J136" s="226" t="s">
        <v>411</v>
      </c>
      <c r="K136" s="227">
        <v>1</v>
      </c>
      <c r="L136" s="228">
        <v>0</v>
      </c>
      <c r="M136" s="229"/>
      <c r="N136" s="230">
        <f>ROUND(L136*K136,2)</f>
        <v>0</v>
      </c>
      <c r="O136" s="230"/>
      <c r="P136" s="230"/>
      <c r="Q136" s="230"/>
      <c r="R136" s="50"/>
      <c r="T136" s="231" t="s">
        <v>22</v>
      </c>
      <c r="U136" s="58" t="s">
        <v>42</v>
      </c>
      <c r="V136" s="49"/>
      <c r="W136" s="232">
        <f>V136*K136</f>
        <v>0</v>
      </c>
      <c r="X136" s="232">
        <v>0.023210000000000001</v>
      </c>
      <c r="Y136" s="232">
        <f>X136*K136</f>
        <v>0.023210000000000001</v>
      </c>
      <c r="Z136" s="232">
        <v>0</v>
      </c>
      <c r="AA136" s="233">
        <f>Z136*K136</f>
        <v>0</v>
      </c>
      <c r="AR136" s="24" t="s">
        <v>276</v>
      </c>
      <c r="AT136" s="24" t="s">
        <v>273</v>
      </c>
      <c r="AU136" s="24" t="s">
        <v>126</v>
      </c>
      <c r="AY136" s="24" t="s">
        <v>272</v>
      </c>
      <c r="BE136" s="144">
        <f>IF(U136="základní",N136,0)</f>
        <v>0</v>
      </c>
      <c r="BF136" s="144">
        <f>IF(U136="snížená",N136,0)</f>
        <v>0</v>
      </c>
      <c r="BG136" s="144">
        <f>IF(U136="zákl. přenesená",N136,0)</f>
        <v>0</v>
      </c>
      <c r="BH136" s="144">
        <f>IF(U136="sníž. přenesená",N136,0)</f>
        <v>0</v>
      </c>
      <c r="BI136" s="144">
        <f>IF(U136="nulová",N136,0)</f>
        <v>0</v>
      </c>
      <c r="BJ136" s="24" t="s">
        <v>85</v>
      </c>
      <c r="BK136" s="144">
        <f>ROUND(L136*K136,2)</f>
        <v>0</v>
      </c>
      <c r="BL136" s="24" t="s">
        <v>276</v>
      </c>
      <c r="BM136" s="24" t="s">
        <v>1291</v>
      </c>
    </row>
    <row r="137" s="1" customFormat="1" ht="51" customHeight="1">
      <c r="B137" s="48"/>
      <c r="C137" s="223" t="s">
        <v>277</v>
      </c>
      <c r="D137" s="223" t="s">
        <v>273</v>
      </c>
      <c r="E137" s="224" t="s">
        <v>1292</v>
      </c>
      <c r="F137" s="225" t="s">
        <v>1293</v>
      </c>
      <c r="G137" s="225"/>
      <c r="H137" s="225"/>
      <c r="I137" s="225"/>
      <c r="J137" s="226" t="s">
        <v>334</v>
      </c>
      <c r="K137" s="227">
        <v>25.463000000000001</v>
      </c>
      <c r="L137" s="228">
        <v>0</v>
      </c>
      <c r="M137" s="229"/>
      <c r="N137" s="230">
        <f>ROUND(L137*K137,2)</f>
        <v>0</v>
      </c>
      <c r="O137" s="230"/>
      <c r="P137" s="230"/>
      <c r="Q137" s="230"/>
      <c r="R137" s="50"/>
      <c r="T137" s="231" t="s">
        <v>22</v>
      </c>
      <c r="U137" s="58" t="s">
        <v>42</v>
      </c>
      <c r="V137" s="49"/>
      <c r="W137" s="232">
        <f>V137*K137</f>
        <v>0</v>
      </c>
      <c r="X137" s="232">
        <v>0.11669</v>
      </c>
      <c r="Y137" s="232">
        <f>X137*K137</f>
        <v>2.97127747</v>
      </c>
      <c r="Z137" s="232">
        <v>0</v>
      </c>
      <c r="AA137" s="233">
        <f>Z137*K137</f>
        <v>0</v>
      </c>
      <c r="AR137" s="24" t="s">
        <v>276</v>
      </c>
      <c r="AT137" s="24" t="s">
        <v>273</v>
      </c>
      <c r="AU137" s="24" t="s">
        <v>126</v>
      </c>
      <c r="AY137" s="24" t="s">
        <v>272</v>
      </c>
      <c r="BE137" s="144">
        <f>IF(U137="základní",N137,0)</f>
        <v>0</v>
      </c>
      <c r="BF137" s="144">
        <f>IF(U137="snížená",N137,0)</f>
        <v>0</v>
      </c>
      <c r="BG137" s="144">
        <f>IF(U137="zákl. přenesená",N137,0)</f>
        <v>0</v>
      </c>
      <c r="BH137" s="144">
        <f>IF(U137="sníž. přenesená",N137,0)</f>
        <v>0</v>
      </c>
      <c r="BI137" s="144">
        <f>IF(U137="nulová",N137,0)</f>
        <v>0</v>
      </c>
      <c r="BJ137" s="24" t="s">
        <v>85</v>
      </c>
      <c r="BK137" s="144">
        <f>ROUND(L137*K137,2)</f>
        <v>0</v>
      </c>
      <c r="BL137" s="24" t="s">
        <v>276</v>
      </c>
      <c r="BM137" s="24" t="s">
        <v>1294</v>
      </c>
    </row>
    <row r="138" s="10" customFormat="1" ht="16.5" customHeight="1">
      <c r="B138" s="234"/>
      <c r="C138" s="235"/>
      <c r="D138" s="235"/>
      <c r="E138" s="236" t="s">
        <v>22</v>
      </c>
      <c r="F138" s="237" t="s">
        <v>1295</v>
      </c>
      <c r="G138" s="238"/>
      <c r="H138" s="238"/>
      <c r="I138" s="238"/>
      <c r="J138" s="235"/>
      <c r="K138" s="236" t="s">
        <v>22</v>
      </c>
      <c r="L138" s="235"/>
      <c r="M138" s="235"/>
      <c r="N138" s="235"/>
      <c r="O138" s="235"/>
      <c r="P138" s="235"/>
      <c r="Q138" s="235"/>
      <c r="R138" s="239"/>
      <c r="T138" s="240"/>
      <c r="U138" s="235"/>
      <c r="V138" s="235"/>
      <c r="W138" s="235"/>
      <c r="X138" s="235"/>
      <c r="Y138" s="235"/>
      <c r="Z138" s="235"/>
      <c r="AA138" s="241"/>
      <c r="AT138" s="242" t="s">
        <v>280</v>
      </c>
      <c r="AU138" s="242" t="s">
        <v>126</v>
      </c>
      <c r="AV138" s="10" t="s">
        <v>85</v>
      </c>
      <c r="AW138" s="10" t="s">
        <v>35</v>
      </c>
      <c r="AX138" s="10" t="s">
        <v>77</v>
      </c>
      <c r="AY138" s="242" t="s">
        <v>272</v>
      </c>
    </row>
    <row r="139" s="11" customFormat="1" ht="16.5" customHeight="1">
      <c r="B139" s="243"/>
      <c r="C139" s="244"/>
      <c r="D139" s="244"/>
      <c r="E139" s="245" t="s">
        <v>22</v>
      </c>
      <c r="F139" s="246" t="s">
        <v>22</v>
      </c>
      <c r="G139" s="244"/>
      <c r="H139" s="244"/>
      <c r="I139" s="244"/>
      <c r="J139" s="244"/>
      <c r="K139" s="247">
        <v>0</v>
      </c>
      <c r="L139" s="244"/>
      <c r="M139" s="244"/>
      <c r="N139" s="244"/>
      <c r="O139" s="244"/>
      <c r="P139" s="244"/>
      <c r="Q139" s="244"/>
      <c r="R139" s="248"/>
      <c r="T139" s="249"/>
      <c r="U139" s="244"/>
      <c r="V139" s="244"/>
      <c r="W139" s="244"/>
      <c r="X139" s="244"/>
      <c r="Y139" s="244"/>
      <c r="Z139" s="244"/>
      <c r="AA139" s="250"/>
      <c r="AT139" s="251" t="s">
        <v>280</v>
      </c>
      <c r="AU139" s="251" t="s">
        <v>126</v>
      </c>
      <c r="AV139" s="11" t="s">
        <v>126</v>
      </c>
      <c r="AW139" s="11" t="s">
        <v>6</v>
      </c>
      <c r="AX139" s="11" t="s">
        <v>77</v>
      </c>
      <c r="AY139" s="251" t="s">
        <v>272</v>
      </c>
    </row>
    <row r="140" s="10" customFormat="1" ht="16.5" customHeight="1">
      <c r="B140" s="234"/>
      <c r="C140" s="235"/>
      <c r="D140" s="235"/>
      <c r="E140" s="236" t="s">
        <v>22</v>
      </c>
      <c r="F140" s="252" t="s">
        <v>1296</v>
      </c>
      <c r="G140" s="235"/>
      <c r="H140" s="235"/>
      <c r="I140" s="235"/>
      <c r="J140" s="235"/>
      <c r="K140" s="236" t="s">
        <v>22</v>
      </c>
      <c r="L140" s="235"/>
      <c r="M140" s="235"/>
      <c r="N140" s="235"/>
      <c r="O140" s="235"/>
      <c r="P140" s="235"/>
      <c r="Q140" s="235"/>
      <c r="R140" s="239"/>
      <c r="T140" s="240"/>
      <c r="U140" s="235"/>
      <c r="V140" s="235"/>
      <c r="W140" s="235"/>
      <c r="X140" s="235"/>
      <c r="Y140" s="235"/>
      <c r="Z140" s="235"/>
      <c r="AA140" s="241"/>
      <c r="AT140" s="242" t="s">
        <v>280</v>
      </c>
      <c r="AU140" s="242" t="s">
        <v>126</v>
      </c>
      <c r="AV140" s="10" t="s">
        <v>85</v>
      </c>
      <c r="AW140" s="10" t="s">
        <v>35</v>
      </c>
      <c r="AX140" s="10" t="s">
        <v>77</v>
      </c>
      <c r="AY140" s="242" t="s">
        <v>272</v>
      </c>
    </row>
    <row r="141" s="10" customFormat="1" ht="16.5" customHeight="1">
      <c r="B141" s="234"/>
      <c r="C141" s="235"/>
      <c r="D141" s="235"/>
      <c r="E141" s="236" t="s">
        <v>22</v>
      </c>
      <c r="F141" s="252" t="s">
        <v>527</v>
      </c>
      <c r="G141" s="235"/>
      <c r="H141" s="235"/>
      <c r="I141" s="235"/>
      <c r="J141" s="235"/>
      <c r="K141" s="236" t="s">
        <v>22</v>
      </c>
      <c r="L141" s="235"/>
      <c r="M141" s="235"/>
      <c r="N141" s="235"/>
      <c r="O141" s="235"/>
      <c r="P141" s="235"/>
      <c r="Q141" s="235"/>
      <c r="R141" s="239"/>
      <c r="T141" s="240"/>
      <c r="U141" s="235"/>
      <c r="V141" s="235"/>
      <c r="W141" s="235"/>
      <c r="X141" s="235"/>
      <c r="Y141" s="235"/>
      <c r="Z141" s="235"/>
      <c r="AA141" s="241"/>
      <c r="AT141" s="242" t="s">
        <v>280</v>
      </c>
      <c r="AU141" s="242" t="s">
        <v>126</v>
      </c>
      <c r="AV141" s="10" t="s">
        <v>85</v>
      </c>
      <c r="AW141" s="10" t="s">
        <v>35</v>
      </c>
      <c r="AX141" s="10" t="s">
        <v>77</v>
      </c>
      <c r="AY141" s="242" t="s">
        <v>272</v>
      </c>
    </row>
    <row r="142" s="11" customFormat="1" ht="16.5" customHeight="1">
      <c r="B142" s="243"/>
      <c r="C142" s="244"/>
      <c r="D142" s="244"/>
      <c r="E142" s="245" t="s">
        <v>22</v>
      </c>
      <c r="F142" s="246" t="s">
        <v>1297</v>
      </c>
      <c r="G142" s="244"/>
      <c r="H142" s="244"/>
      <c r="I142" s="244"/>
      <c r="J142" s="244"/>
      <c r="K142" s="247">
        <v>29.600000000000001</v>
      </c>
      <c r="L142" s="244"/>
      <c r="M142" s="244"/>
      <c r="N142" s="244"/>
      <c r="O142" s="244"/>
      <c r="P142" s="244"/>
      <c r="Q142" s="244"/>
      <c r="R142" s="248"/>
      <c r="T142" s="249"/>
      <c r="U142" s="244"/>
      <c r="V142" s="244"/>
      <c r="W142" s="244"/>
      <c r="X142" s="244"/>
      <c r="Y142" s="244"/>
      <c r="Z142" s="244"/>
      <c r="AA142" s="250"/>
      <c r="AT142" s="251" t="s">
        <v>280</v>
      </c>
      <c r="AU142" s="251" t="s">
        <v>126</v>
      </c>
      <c r="AV142" s="11" t="s">
        <v>126</v>
      </c>
      <c r="AW142" s="11" t="s">
        <v>35</v>
      </c>
      <c r="AX142" s="11" t="s">
        <v>77</v>
      </c>
      <c r="AY142" s="251" t="s">
        <v>272</v>
      </c>
    </row>
    <row r="143" s="10" customFormat="1" ht="16.5" customHeight="1">
      <c r="B143" s="234"/>
      <c r="C143" s="235"/>
      <c r="D143" s="235"/>
      <c r="E143" s="236" t="s">
        <v>22</v>
      </c>
      <c r="F143" s="252" t="s">
        <v>529</v>
      </c>
      <c r="G143" s="235"/>
      <c r="H143" s="235"/>
      <c r="I143" s="235"/>
      <c r="J143" s="235"/>
      <c r="K143" s="236" t="s">
        <v>22</v>
      </c>
      <c r="L143" s="235"/>
      <c r="M143" s="235"/>
      <c r="N143" s="235"/>
      <c r="O143" s="235"/>
      <c r="P143" s="235"/>
      <c r="Q143" s="235"/>
      <c r="R143" s="239"/>
      <c r="T143" s="240"/>
      <c r="U143" s="235"/>
      <c r="V143" s="235"/>
      <c r="W143" s="235"/>
      <c r="X143" s="235"/>
      <c r="Y143" s="235"/>
      <c r="Z143" s="235"/>
      <c r="AA143" s="241"/>
      <c r="AT143" s="242" t="s">
        <v>280</v>
      </c>
      <c r="AU143" s="242" t="s">
        <v>126</v>
      </c>
      <c r="AV143" s="10" t="s">
        <v>85</v>
      </c>
      <c r="AW143" s="10" t="s">
        <v>35</v>
      </c>
      <c r="AX143" s="10" t="s">
        <v>77</v>
      </c>
      <c r="AY143" s="242" t="s">
        <v>272</v>
      </c>
    </row>
    <row r="144" s="11" customFormat="1" ht="16.5" customHeight="1">
      <c r="B144" s="243"/>
      <c r="C144" s="244"/>
      <c r="D144" s="244"/>
      <c r="E144" s="245" t="s">
        <v>22</v>
      </c>
      <c r="F144" s="246" t="s">
        <v>1298</v>
      </c>
      <c r="G144" s="244"/>
      <c r="H144" s="244"/>
      <c r="I144" s="244"/>
      <c r="J144" s="244"/>
      <c r="K144" s="247">
        <v>-4.1369999999999996</v>
      </c>
      <c r="L144" s="244"/>
      <c r="M144" s="244"/>
      <c r="N144" s="244"/>
      <c r="O144" s="244"/>
      <c r="P144" s="244"/>
      <c r="Q144" s="244"/>
      <c r="R144" s="248"/>
      <c r="T144" s="249"/>
      <c r="U144" s="244"/>
      <c r="V144" s="244"/>
      <c r="W144" s="244"/>
      <c r="X144" s="244"/>
      <c r="Y144" s="244"/>
      <c r="Z144" s="244"/>
      <c r="AA144" s="250"/>
      <c r="AT144" s="251" t="s">
        <v>280</v>
      </c>
      <c r="AU144" s="251" t="s">
        <v>126</v>
      </c>
      <c r="AV144" s="11" t="s">
        <v>126</v>
      </c>
      <c r="AW144" s="11" t="s">
        <v>35</v>
      </c>
      <c r="AX144" s="11" t="s">
        <v>77</v>
      </c>
      <c r="AY144" s="251" t="s">
        <v>272</v>
      </c>
    </row>
    <row r="145" s="12" customFormat="1" ht="16.5" customHeight="1">
      <c r="B145" s="253"/>
      <c r="C145" s="254"/>
      <c r="D145" s="254"/>
      <c r="E145" s="255" t="s">
        <v>22</v>
      </c>
      <c r="F145" s="256" t="s">
        <v>284</v>
      </c>
      <c r="G145" s="254"/>
      <c r="H145" s="254"/>
      <c r="I145" s="254"/>
      <c r="J145" s="254"/>
      <c r="K145" s="257">
        <v>25.463000000000001</v>
      </c>
      <c r="L145" s="254"/>
      <c r="M145" s="254"/>
      <c r="N145" s="254"/>
      <c r="O145" s="254"/>
      <c r="P145" s="254"/>
      <c r="Q145" s="254"/>
      <c r="R145" s="258"/>
      <c r="T145" s="259"/>
      <c r="U145" s="254"/>
      <c r="V145" s="254"/>
      <c r="W145" s="254"/>
      <c r="X145" s="254"/>
      <c r="Y145" s="254"/>
      <c r="Z145" s="254"/>
      <c r="AA145" s="260"/>
      <c r="AT145" s="261" t="s">
        <v>280</v>
      </c>
      <c r="AU145" s="261" t="s">
        <v>126</v>
      </c>
      <c r="AV145" s="12" t="s">
        <v>277</v>
      </c>
      <c r="AW145" s="12" t="s">
        <v>35</v>
      </c>
      <c r="AX145" s="12" t="s">
        <v>77</v>
      </c>
      <c r="AY145" s="261" t="s">
        <v>272</v>
      </c>
    </row>
    <row r="146" s="13" customFormat="1" ht="16.5" customHeight="1">
      <c r="B146" s="262"/>
      <c r="C146" s="263"/>
      <c r="D146" s="263"/>
      <c r="E146" s="264" t="s">
        <v>22</v>
      </c>
      <c r="F146" s="265" t="s">
        <v>285</v>
      </c>
      <c r="G146" s="263"/>
      <c r="H146" s="263"/>
      <c r="I146" s="263"/>
      <c r="J146" s="263"/>
      <c r="K146" s="266">
        <v>25.463000000000001</v>
      </c>
      <c r="L146" s="263"/>
      <c r="M146" s="263"/>
      <c r="N146" s="263"/>
      <c r="O146" s="263"/>
      <c r="P146" s="263"/>
      <c r="Q146" s="263"/>
      <c r="R146" s="267"/>
      <c r="T146" s="268"/>
      <c r="U146" s="263"/>
      <c r="V146" s="263"/>
      <c r="W146" s="263"/>
      <c r="X146" s="263"/>
      <c r="Y146" s="263"/>
      <c r="Z146" s="263"/>
      <c r="AA146" s="269"/>
      <c r="AT146" s="270" t="s">
        <v>280</v>
      </c>
      <c r="AU146" s="270" t="s">
        <v>126</v>
      </c>
      <c r="AV146" s="13" t="s">
        <v>276</v>
      </c>
      <c r="AW146" s="13" t="s">
        <v>35</v>
      </c>
      <c r="AX146" s="13" t="s">
        <v>85</v>
      </c>
      <c r="AY146" s="270" t="s">
        <v>272</v>
      </c>
    </row>
    <row r="147" s="1" customFormat="1" ht="25.5" customHeight="1">
      <c r="B147" s="48"/>
      <c r="C147" s="223" t="s">
        <v>276</v>
      </c>
      <c r="D147" s="223" t="s">
        <v>273</v>
      </c>
      <c r="E147" s="224" t="s">
        <v>1299</v>
      </c>
      <c r="F147" s="225" t="s">
        <v>1300</v>
      </c>
      <c r="G147" s="225"/>
      <c r="H147" s="225"/>
      <c r="I147" s="225"/>
      <c r="J147" s="226" t="s">
        <v>546</v>
      </c>
      <c r="K147" s="227">
        <v>11.1</v>
      </c>
      <c r="L147" s="228">
        <v>0</v>
      </c>
      <c r="M147" s="229"/>
      <c r="N147" s="230">
        <f>ROUND(L147*K147,2)</f>
        <v>0</v>
      </c>
      <c r="O147" s="230"/>
      <c r="P147" s="230"/>
      <c r="Q147" s="230"/>
      <c r="R147" s="50"/>
      <c r="T147" s="231" t="s">
        <v>22</v>
      </c>
      <c r="U147" s="58" t="s">
        <v>42</v>
      </c>
      <c r="V147" s="49"/>
      <c r="W147" s="232">
        <f>V147*K147</f>
        <v>0</v>
      </c>
      <c r="X147" s="232">
        <v>0.00020000000000000001</v>
      </c>
      <c r="Y147" s="232">
        <f>X147*K147</f>
        <v>0.0022200000000000002</v>
      </c>
      <c r="Z147" s="232">
        <v>0</v>
      </c>
      <c r="AA147" s="233">
        <f>Z147*K147</f>
        <v>0</v>
      </c>
      <c r="AR147" s="24" t="s">
        <v>276</v>
      </c>
      <c r="AT147" s="24" t="s">
        <v>273</v>
      </c>
      <c r="AU147" s="24" t="s">
        <v>126</v>
      </c>
      <c r="AY147" s="24" t="s">
        <v>272</v>
      </c>
      <c r="BE147" s="144">
        <f>IF(U147="základní",N147,0)</f>
        <v>0</v>
      </c>
      <c r="BF147" s="144">
        <f>IF(U147="snížená",N147,0)</f>
        <v>0</v>
      </c>
      <c r="BG147" s="144">
        <f>IF(U147="zákl. přenesená",N147,0)</f>
        <v>0</v>
      </c>
      <c r="BH147" s="144">
        <f>IF(U147="sníž. přenesená",N147,0)</f>
        <v>0</v>
      </c>
      <c r="BI147" s="144">
        <f>IF(U147="nulová",N147,0)</f>
        <v>0</v>
      </c>
      <c r="BJ147" s="24" t="s">
        <v>85</v>
      </c>
      <c r="BK147" s="144">
        <f>ROUND(L147*K147,2)</f>
        <v>0</v>
      </c>
      <c r="BL147" s="24" t="s">
        <v>276</v>
      </c>
      <c r="BM147" s="24" t="s">
        <v>1301</v>
      </c>
    </row>
    <row r="148" s="10" customFormat="1" ht="16.5" customHeight="1">
      <c r="B148" s="234"/>
      <c r="C148" s="235"/>
      <c r="D148" s="235"/>
      <c r="E148" s="236" t="s">
        <v>22</v>
      </c>
      <c r="F148" s="237" t="s">
        <v>1302</v>
      </c>
      <c r="G148" s="238"/>
      <c r="H148" s="238"/>
      <c r="I148" s="238"/>
      <c r="J148" s="235"/>
      <c r="K148" s="236" t="s">
        <v>22</v>
      </c>
      <c r="L148" s="235"/>
      <c r="M148" s="235"/>
      <c r="N148" s="235"/>
      <c r="O148" s="235"/>
      <c r="P148" s="235"/>
      <c r="Q148" s="235"/>
      <c r="R148" s="239"/>
      <c r="T148" s="240"/>
      <c r="U148" s="235"/>
      <c r="V148" s="235"/>
      <c r="W148" s="235"/>
      <c r="X148" s="235"/>
      <c r="Y148" s="235"/>
      <c r="Z148" s="235"/>
      <c r="AA148" s="241"/>
      <c r="AT148" s="242" t="s">
        <v>280</v>
      </c>
      <c r="AU148" s="242" t="s">
        <v>126</v>
      </c>
      <c r="AV148" s="10" t="s">
        <v>85</v>
      </c>
      <c r="AW148" s="10" t="s">
        <v>35</v>
      </c>
      <c r="AX148" s="10" t="s">
        <v>77</v>
      </c>
      <c r="AY148" s="242" t="s">
        <v>272</v>
      </c>
    </row>
    <row r="149" s="11" customFormat="1" ht="16.5" customHeight="1">
      <c r="B149" s="243"/>
      <c r="C149" s="244"/>
      <c r="D149" s="244"/>
      <c r="E149" s="245" t="s">
        <v>22</v>
      </c>
      <c r="F149" s="246" t="s">
        <v>22</v>
      </c>
      <c r="G149" s="244"/>
      <c r="H149" s="244"/>
      <c r="I149" s="244"/>
      <c r="J149" s="244"/>
      <c r="K149" s="247">
        <v>0</v>
      </c>
      <c r="L149" s="244"/>
      <c r="M149" s="244"/>
      <c r="N149" s="244"/>
      <c r="O149" s="244"/>
      <c r="P149" s="244"/>
      <c r="Q149" s="244"/>
      <c r="R149" s="248"/>
      <c r="T149" s="249"/>
      <c r="U149" s="244"/>
      <c r="V149" s="244"/>
      <c r="W149" s="244"/>
      <c r="X149" s="244"/>
      <c r="Y149" s="244"/>
      <c r="Z149" s="244"/>
      <c r="AA149" s="250"/>
      <c r="AT149" s="251" t="s">
        <v>280</v>
      </c>
      <c r="AU149" s="251" t="s">
        <v>126</v>
      </c>
      <c r="AV149" s="11" t="s">
        <v>126</v>
      </c>
      <c r="AW149" s="11" t="s">
        <v>6</v>
      </c>
      <c r="AX149" s="11" t="s">
        <v>77</v>
      </c>
      <c r="AY149" s="251" t="s">
        <v>272</v>
      </c>
    </row>
    <row r="150" s="10" customFormat="1" ht="16.5" customHeight="1">
      <c r="B150" s="234"/>
      <c r="C150" s="235"/>
      <c r="D150" s="235"/>
      <c r="E150" s="236" t="s">
        <v>22</v>
      </c>
      <c r="F150" s="252" t="s">
        <v>1296</v>
      </c>
      <c r="G150" s="235"/>
      <c r="H150" s="235"/>
      <c r="I150" s="235"/>
      <c r="J150" s="235"/>
      <c r="K150" s="236" t="s">
        <v>22</v>
      </c>
      <c r="L150" s="235"/>
      <c r="M150" s="235"/>
      <c r="N150" s="235"/>
      <c r="O150" s="235"/>
      <c r="P150" s="235"/>
      <c r="Q150" s="235"/>
      <c r="R150" s="239"/>
      <c r="T150" s="240"/>
      <c r="U150" s="235"/>
      <c r="V150" s="235"/>
      <c r="W150" s="235"/>
      <c r="X150" s="235"/>
      <c r="Y150" s="235"/>
      <c r="Z150" s="235"/>
      <c r="AA150" s="241"/>
      <c r="AT150" s="242" t="s">
        <v>280</v>
      </c>
      <c r="AU150" s="242" t="s">
        <v>126</v>
      </c>
      <c r="AV150" s="10" t="s">
        <v>85</v>
      </c>
      <c r="AW150" s="10" t="s">
        <v>35</v>
      </c>
      <c r="AX150" s="10" t="s">
        <v>77</v>
      </c>
      <c r="AY150" s="242" t="s">
        <v>272</v>
      </c>
    </row>
    <row r="151" s="10" customFormat="1" ht="16.5" customHeight="1">
      <c r="B151" s="234"/>
      <c r="C151" s="235"/>
      <c r="D151" s="235"/>
      <c r="E151" s="236" t="s">
        <v>22</v>
      </c>
      <c r="F151" s="252" t="s">
        <v>527</v>
      </c>
      <c r="G151" s="235"/>
      <c r="H151" s="235"/>
      <c r="I151" s="235"/>
      <c r="J151" s="235"/>
      <c r="K151" s="236" t="s">
        <v>22</v>
      </c>
      <c r="L151" s="235"/>
      <c r="M151" s="235"/>
      <c r="N151" s="235"/>
      <c r="O151" s="235"/>
      <c r="P151" s="235"/>
      <c r="Q151" s="235"/>
      <c r="R151" s="239"/>
      <c r="T151" s="240"/>
      <c r="U151" s="235"/>
      <c r="V151" s="235"/>
      <c r="W151" s="235"/>
      <c r="X151" s="235"/>
      <c r="Y151" s="235"/>
      <c r="Z151" s="235"/>
      <c r="AA151" s="241"/>
      <c r="AT151" s="242" t="s">
        <v>280</v>
      </c>
      <c r="AU151" s="242" t="s">
        <v>126</v>
      </c>
      <c r="AV151" s="10" t="s">
        <v>85</v>
      </c>
      <c r="AW151" s="10" t="s">
        <v>35</v>
      </c>
      <c r="AX151" s="10" t="s">
        <v>77</v>
      </c>
      <c r="AY151" s="242" t="s">
        <v>272</v>
      </c>
    </row>
    <row r="152" s="11" customFormat="1" ht="16.5" customHeight="1">
      <c r="B152" s="243"/>
      <c r="C152" s="244"/>
      <c r="D152" s="244"/>
      <c r="E152" s="245" t="s">
        <v>22</v>
      </c>
      <c r="F152" s="246" t="s">
        <v>1303</v>
      </c>
      <c r="G152" s="244"/>
      <c r="H152" s="244"/>
      <c r="I152" s="244"/>
      <c r="J152" s="244"/>
      <c r="K152" s="247">
        <v>11.1</v>
      </c>
      <c r="L152" s="244"/>
      <c r="M152" s="244"/>
      <c r="N152" s="244"/>
      <c r="O152" s="244"/>
      <c r="P152" s="244"/>
      <c r="Q152" s="244"/>
      <c r="R152" s="248"/>
      <c r="T152" s="249"/>
      <c r="U152" s="244"/>
      <c r="V152" s="244"/>
      <c r="W152" s="244"/>
      <c r="X152" s="244"/>
      <c r="Y152" s="244"/>
      <c r="Z152" s="244"/>
      <c r="AA152" s="250"/>
      <c r="AT152" s="251" t="s">
        <v>280</v>
      </c>
      <c r="AU152" s="251" t="s">
        <v>126</v>
      </c>
      <c r="AV152" s="11" t="s">
        <v>126</v>
      </c>
      <c r="AW152" s="11" t="s">
        <v>35</v>
      </c>
      <c r="AX152" s="11" t="s">
        <v>77</v>
      </c>
      <c r="AY152" s="251" t="s">
        <v>272</v>
      </c>
    </row>
    <row r="153" s="12" customFormat="1" ht="16.5" customHeight="1">
      <c r="B153" s="253"/>
      <c r="C153" s="254"/>
      <c r="D153" s="254"/>
      <c r="E153" s="255" t="s">
        <v>22</v>
      </c>
      <c r="F153" s="256" t="s">
        <v>284</v>
      </c>
      <c r="G153" s="254"/>
      <c r="H153" s="254"/>
      <c r="I153" s="254"/>
      <c r="J153" s="254"/>
      <c r="K153" s="257">
        <v>11.1</v>
      </c>
      <c r="L153" s="254"/>
      <c r="M153" s="254"/>
      <c r="N153" s="254"/>
      <c r="O153" s="254"/>
      <c r="P153" s="254"/>
      <c r="Q153" s="254"/>
      <c r="R153" s="258"/>
      <c r="T153" s="259"/>
      <c r="U153" s="254"/>
      <c r="V153" s="254"/>
      <c r="W153" s="254"/>
      <c r="X153" s="254"/>
      <c r="Y153" s="254"/>
      <c r="Z153" s="254"/>
      <c r="AA153" s="260"/>
      <c r="AT153" s="261" t="s">
        <v>280</v>
      </c>
      <c r="AU153" s="261" t="s">
        <v>126</v>
      </c>
      <c r="AV153" s="12" t="s">
        <v>277</v>
      </c>
      <c r="AW153" s="12" t="s">
        <v>35</v>
      </c>
      <c r="AX153" s="12" t="s">
        <v>77</v>
      </c>
      <c r="AY153" s="261" t="s">
        <v>272</v>
      </c>
    </row>
    <row r="154" s="13" customFormat="1" ht="16.5" customHeight="1">
      <c r="B154" s="262"/>
      <c r="C154" s="263"/>
      <c r="D154" s="263"/>
      <c r="E154" s="264" t="s">
        <v>22</v>
      </c>
      <c r="F154" s="265" t="s">
        <v>285</v>
      </c>
      <c r="G154" s="263"/>
      <c r="H154" s="263"/>
      <c r="I154" s="263"/>
      <c r="J154" s="263"/>
      <c r="K154" s="266">
        <v>11.1</v>
      </c>
      <c r="L154" s="263"/>
      <c r="M154" s="263"/>
      <c r="N154" s="263"/>
      <c r="O154" s="263"/>
      <c r="P154" s="263"/>
      <c r="Q154" s="263"/>
      <c r="R154" s="267"/>
      <c r="T154" s="268"/>
      <c r="U154" s="263"/>
      <c r="V154" s="263"/>
      <c r="W154" s="263"/>
      <c r="X154" s="263"/>
      <c r="Y154" s="263"/>
      <c r="Z154" s="263"/>
      <c r="AA154" s="269"/>
      <c r="AT154" s="270" t="s">
        <v>280</v>
      </c>
      <c r="AU154" s="270" t="s">
        <v>126</v>
      </c>
      <c r="AV154" s="13" t="s">
        <v>276</v>
      </c>
      <c r="AW154" s="13" t="s">
        <v>35</v>
      </c>
      <c r="AX154" s="13" t="s">
        <v>85</v>
      </c>
      <c r="AY154" s="270" t="s">
        <v>272</v>
      </c>
    </row>
    <row r="155" s="9" customFormat="1" ht="29.88" customHeight="1">
      <c r="B155" s="208"/>
      <c r="C155" s="209"/>
      <c r="D155" s="219" t="s">
        <v>221</v>
      </c>
      <c r="E155" s="219"/>
      <c r="F155" s="219"/>
      <c r="G155" s="219"/>
      <c r="H155" s="219"/>
      <c r="I155" s="219"/>
      <c r="J155" s="219"/>
      <c r="K155" s="219"/>
      <c r="L155" s="219"/>
      <c r="M155" s="219"/>
      <c r="N155" s="220">
        <f>BK155</f>
        <v>0</v>
      </c>
      <c r="O155" s="140"/>
      <c r="P155" s="140"/>
      <c r="Q155" s="140"/>
      <c r="R155" s="212"/>
      <c r="T155" s="213"/>
      <c r="U155" s="209"/>
      <c r="V155" s="209"/>
      <c r="W155" s="214">
        <f>W156</f>
        <v>0</v>
      </c>
      <c r="X155" s="209"/>
      <c r="Y155" s="214">
        <f>Y156</f>
        <v>1.1744855999999999</v>
      </c>
      <c r="Z155" s="209"/>
      <c r="AA155" s="215">
        <f>AA156</f>
        <v>0</v>
      </c>
      <c r="AR155" s="216" t="s">
        <v>85</v>
      </c>
      <c r="AT155" s="217" t="s">
        <v>76</v>
      </c>
      <c r="AU155" s="217" t="s">
        <v>85</v>
      </c>
      <c r="AY155" s="216" t="s">
        <v>272</v>
      </c>
      <c r="BK155" s="218">
        <f>BK156</f>
        <v>0</v>
      </c>
    </row>
    <row r="156" s="9" customFormat="1" ht="14.88" customHeight="1">
      <c r="B156" s="208"/>
      <c r="C156" s="209"/>
      <c r="D156" s="219" t="s">
        <v>222</v>
      </c>
      <c r="E156" s="219"/>
      <c r="F156" s="219"/>
      <c r="G156" s="219"/>
      <c r="H156" s="219"/>
      <c r="I156" s="219"/>
      <c r="J156" s="219"/>
      <c r="K156" s="219"/>
      <c r="L156" s="219"/>
      <c r="M156" s="219"/>
      <c r="N156" s="221">
        <f>BK156</f>
        <v>0</v>
      </c>
      <c r="O156" s="222"/>
      <c r="P156" s="222"/>
      <c r="Q156" s="222"/>
      <c r="R156" s="212"/>
      <c r="T156" s="213"/>
      <c r="U156" s="209"/>
      <c r="V156" s="209"/>
      <c r="W156" s="214">
        <f>SUM(W157:W192)</f>
        <v>0</v>
      </c>
      <c r="X156" s="209"/>
      <c r="Y156" s="214">
        <f>SUM(Y157:Y192)</f>
        <v>1.1744855999999999</v>
      </c>
      <c r="Z156" s="209"/>
      <c r="AA156" s="215">
        <f>SUM(AA157:AA192)</f>
        <v>0</v>
      </c>
      <c r="AR156" s="216" t="s">
        <v>85</v>
      </c>
      <c r="AT156" s="217" t="s">
        <v>76</v>
      </c>
      <c r="AU156" s="217" t="s">
        <v>126</v>
      </c>
      <c r="AY156" s="216" t="s">
        <v>272</v>
      </c>
      <c r="BK156" s="218">
        <f>SUM(BK157:BK192)</f>
        <v>0</v>
      </c>
    </row>
    <row r="157" s="1" customFormat="1" ht="25.5" customHeight="1">
      <c r="B157" s="48"/>
      <c r="C157" s="223" t="s">
        <v>302</v>
      </c>
      <c r="D157" s="223" t="s">
        <v>273</v>
      </c>
      <c r="E157" s="224" t="s">
        <v>454</v>
      </c>
      <c r="F157" s="225" t="s">
        <v>455</v>
      </c>
      <c r="G157" s="225"/>
      <c r="H157" s="225"/>
      <c r="I157" s="225"/>
      <c r="J157" s="226" t="s">
        <v>124</v>
      </c>
      <c r="K157" s="227">
        <v>0.432</v>
      </c>
      <c r="L157" s="228">
        <v>0</v>
      </c>
      <c r="M157" s="229"/>
      <c r="N157" s="230">
        <f>ROUND(L157*K157,2)</f>
        <v>0</v>
      </c>
      <c r="O157" s="230"/>
      <c r="P157" s="230"/>
      <c r="Q157" s="230"/>
      <c r="R157" s="50"/>
      <c r="T157" s="231" t="s">
        <v>22</v>
      </c>
      <c r="U157" s="58" t="s">
        <v>42</v>
      </c>
      <c r="V157" s="49"/>
      <c r="W157" s="232">
        <f>V157*K157</f>
        <v>0</v>
      </c>
      <c r="X157" s="232">
        <v>2.4533999999999998</v>
      </c>
      <c r="Y157" s="232">
        <f>X157*K157</f>
        <v>1.0598687999999998</v>
      </c>
      <c r="Z157" s="232">
        <v>0</v>
      </c>
      <c r="AA157" s="233">
        <f>Z157*K157</f>
        <v>0</v>
      </c>
      <c r="AR157" s="24" t="s">
        <v>276</v>
      </c>
      <c r="AT157" s="24" t="s">
        <v>273</v>
      </c>
      <c r="AU157" s="24" t="s">
        <v>277</v>
      </c>
      <c r="AY157" s="24" t="s">
        <v>272</v>
      </c>
      <c r="BE157" s="144">
        <f>IF(U157="základní",N157,0)</f>
        <v>0</v>
      </c>
      <c r="BF157" s="144">
        <f>IF(U157="snížená",N157,0)</f>
        <v>0</v>
      </c>
      <c r="BG157" s="144">
        <f>IF(U157="zákl. přenesená",N157,0)</f>
        <v>0</v>
      </c>
      <c r="BH157" s="144">
        <f>IF(U157="sníž. přenesená",N157,0)</f>
        <v>0</v>
      </c>
      <c r="BI157" s="144">
        <f>IF(U157="nulová",N157,0)</f>
        <v>0</v>
      </c>
      <c r="BJ157" s="24" t="s">
        <v>85</v>
      </c>
      <c r="BK157" s="144">
        <f>ROUND(L157*K157,2)</f>
        <v>0</v>
      </c>
      <c r="BL157" s="24" t="s">
        <v>276</v>
      </c>
      <c r="BM157" s="24" t="s">
        <v>1304</v>
      </c>
    </row>
    <row r="158" s="10" customFormat="1" ht="16.5" customHeight="1">
      <c r="B158" s="234"/>
      <c r="C158" s="235"/>
      <c r="D158" s="235"/>
      <c r="E158" s="236" t="s">
        <v>22</v>
      </c>
      <c r="F158" s="237" t="s">
        <v>457</v>
      </c>
      <c r="G158" s="238"/>
      <c r="H158" s="238"/>
      <c r="I158" s="238"/>
      <c r="J158" s="235"/>
      <c r="K158" s="236" t="s">
        <v>22</v>
      </c>
      <c r="L158" s="235"/>
      <c r="M158" s="235"/>
      <c r="N158" s="235"/>
      <c r="O158" s="235"/>
      <c r="P158" s="235"/>
      <c r="Q158" s="235"/>
      <c r="R158" s="239"/>
      <c r="T158" s="240"/>
      <c r="U158" s="235"/>
      <c r="V158" s="235"/>
      <c r="W158" s="235"/>
      <c r="X158" s="235"/>
      <c r="Y158" s="235"/>
      <c r="Z158" s="235"/>
      <c r="AA158" s="241"/>
      <c r="AT158" s="242" t="s">
        <v>280</v>
      </c>
      <c r="AU158" s="242" t="s">
        <v>277</v>
      </c>
      <c r="AV158" s="10" t="s">
        <v>85</v>
      </c>
      <c r="AW158" s="10" t="s">
        <v>35</v>
      </c>
      <c r="AX158" s="10" t="s">
        <v>77</v>
      </c>
      <c r="AY158" s="242" t="s">
        <v>272</v>
      </c>
    </row>
    <row r="159" s="11" customFormat="1" ht="16.5" customHeight="1">
      <c r="B159" s="243"/>
      <c r="C159" s="244"/>
      <c r="D159" s="244"/>
      <c r="E159" s="245" t="s">
        <v>22</v>
      </c>
      <c r="F159" s="246" t="s">
        <v>22</v>
      </c>
      <c r="G159" s="244"/>
      <c r="H159" s="244"/>
      <c r="I159" s="244"/>
      <c r="J159" s="244"/>
      <c r="K159" s="247">
        <v>0</v>
      </c>
      <c r="L159" s="244"/>
      <c r="M159" s="244"/>
      <c r="N159" s="244"/>
      <c r="O159" s="244"/>
      <c r="P159" s="244"/>
      <c r="Q159" s="244"/>
      <c r="R159" s="248"/>
      <c r="T159" s="249"/>
      <c r="U159" s="244"/>
      <c r="V159" s="244"/>
      <c r="W159" s="244"/>
      <c r="X159" s="244"/>
      <c r="Y159" s="244"/>
      <c r="Z159" s="244"/>
      <c r="AA159" s="250"/>
      <c r="AT159" s="251" t="s">
        <v>280</v>
      </c>
      <c r="AU159" s="251" t="s">
        <v>277</v>
      </c>
      <c r="AV159" s="11" t="s">
        <v>126</v>
      </c>
      <c r="AW159" s="11" t="s">
        <v>6</v>
      </c>
      <c r="AX159" s="11" t="s">
        <v>77</v>
      </c>
      <c r="AY159" s="251" t="s">
        <v>272</v>
      </c>
    </row>
    <row r="160" s="10" customFormat="1" ht="16.5" customHeight="1">
      <c r="B160" s="234"/>
      <c r="C160" s="235"/>
      <c r="D160" s="235"/>
      <c r="E160" s="236" t="s">
        <v>22</v>
      </c>
      <c r="F160" s="252" t="s">
        <v>1296</v>
      </c>
      <c r="G160" s="235"/>
      <c r="H160" s="235"/>
      <c r="I160" s="235"/>
      <c r="J160" s="235"/>
      <c r="K160" s="236" t="s">
        <v>22</v>
      </c>
      <c r="L160" s="235"/>
      <c r="M160" s="235"/>
      <c r="N160" s="235"/>
      <c r="O160" s="235"/>
      <c r="P160" s="235"/>
      <c r="Q160" s="235"/>
      <c r="R160" s="239"/>
      <c r="T160" s="240"/>
      <c r="U160" s="235"/>
      <c r="V160" s="235"/>
      <c r="W160" s="235"/>
      <c r="X160" s="235"/>
      <c r="Y160" s="235"/>
      <c r="Z160" s="235"/>
      <c r="AA160" s="241"/>
      <c r="AT160" s="242" t="s">
        <v>280</v>
      </c>
      <c r="AU160" s="242" t="s">
        <v>277</v>
      </c>
      <c r="AV160" s="10" t="s">
        <v>85</v>
      </c>
      <c r="AW160" s="10" t="s">
        <v>35</v>
      </c>
      <c r="AX160" s="10" t="s">
        <v>77</v>
      </c>
      <c r="AY160" s="242" t="s">
        <v>272</v>
      </c>
    </row>
    <row r="161" s="10" customFormat="1" ht="16.5" customHeight="1">
      <c r="B161" s="234"/>
      <c r="C161" s="235"/>
      <c r="D161" s="235"/>
      <c r="E161" s="236" t="s">
        <v>22</v>
      </c>
      <c r="F161" s="252" t="s">
        <v>527</v>
      </c>
      <c r="G161" s="235"/>
      <c r="H161" s="235"/>
      <c r="I161" s="235"/>
      <c r="J161" s="235"/>
      <c r="K161" s="236" t="s">
        <v>22</v>
      </c>
      <c r="L161" s="235"/>
      <c r="M161" s="235"/>
      <c r="N161" s="235"/>
      <c r="O161" s="235"/>
      <c r="P161" s="235"/>
      <c r="Q161" s="235"/>
      <c r="R161" s="239"/>
      <c r="T161" s="240"/>
      <c r="U161" s="235"/>
      <c r="V161" s="235"/>
      <c r="W161" s="235"/>
      <c r="X161" s="235"/>
      <c r="Y161" s="235"/>
      <c r="Z161" s="235"/>
      <c r="AA161" s="241"/>
      <c r="AT161" s="242" t="s">
        <v>280</v>
      </c>
      <c r="AU161" s="242" t="s">
        <v>277</v>
      </c>
      <c r="AV161" s="10" t="s">
        <v>85</v>
      </c>
      <c r="AW161" s="10" t="s">
        <v>35</v>
      </c>
      <c r="AX161" s="10" t="s">
        <v>77</v>
      </c>
      <c r="AY161" s="242" t="s">
        <v>272</v>
      </c>
    </row>
    <row r="162" s="11" customFormat="1" ht="25.5" customHeight="1">
      <c r="B162" s="243"/>
      <c r="C162" s="244"/>
      <c r="D162" s="244"/>
      <c r="E162" s="245" t="s">
        <v>22</v>
      </c>
      <c r="F162" s="246" t="s">
        <v>1305</v>
      </c>
      <c r="G162" s="244"/>
      <c r="H162" s="244"/>
      <c r="I162" s="244"/>
      <c r="J162" s="244"/>
      <c r="K162" s="247">
        <v>0.432</v>
      </c>
      <c r="L162" s="244"/>
      <c r="M162" s="244"/>
      <c r="N162" s="244"/>
      <c r="O162" s="244"/>
      <c r="P162" s="244"/>
      <c r="Q162" s="244"/>
      <c r="R162" s="248"/>
      <c r="T162" s="249"/>
      <c r="U162" s="244"/>
      <c r="V162" s="244"/>
      <c r="W162" s="244"/>
      <c r="X162" s="244"/>
      <c r="Y162" s="244"/>
      <c r="Z162" s="244"/>
      <c r="AA162" s="250"/>
      <c r="AT162" s="251" t="s">
        <v>280</v>
      </c>
      <c r="AU162" s="251" t="s">
        <v>277</v>
      </c>
      <c r="AV162" s="11" t="s">
        <v>126</v>
      </c>
      <c r="AW162" s="11" t="s">
        <v>35</v>
      </c>
      <c r="AX162" s="11" t="s">
        <v>77</v>
      </c>
      <c r="AY162" s="251" t="s">
        <v>272</v>
      </c>
    </row>
    <row r="163" s="12" customFormat="1" ht="16.5" customHeight="1">
      <c r="B163" s="253"/>
      <c r="C163" s="254"/>
      <c r="D163" s="254"/>
      <c r="E163" s="255" t="s">
        <v>22</v>
      </c>
      <c r="F163" s="256" t="s">
        <v>284</v>
      </c>
      <c r="G163" s="254"/>
      <c r="H163" s="254"/>
      <c r="I163" s="254"/>
      <c r="J163" s="254"/>
      <c r="K163" s="257">
        <v>0.432</v>
      </c>
      <c r="L163" s="254"/>
      <c r="M163" s="254"/>
      <c r="N163" s="254"/>
      <c r="O163" s="254"/>
      <c r="P163" s="254"/>
      <c r="Q163" s="254"/>
      <c r="R163" s="258"/>
      <c r="T163" s="259"/>
      <c r="U163" s="254"/>
      <c r="V163" s="254"/>
      <c r="W163" s="254"/>
      <c r="X163" s="254"/>
      <c r="Y163" s="254"/>
      <c r="Z163" s="254"/>
      <c r="AA163" s="260"/>
      <c r="AT163" s="261" t="s">
        <v>280</v>
      </c>
      <c r="AU163" s="261" t="s">
        <v>277</v>
      </c>
      <c r="AV163" s="12" t="s">
        <v>277</v>
      </c>
      <c r="AW163" s="12" t="s">
        <v>35</v>
      </c>
      <c r="AX163" s="12" t="s">
        <v>77</v>
      </c>
      <c r="AY163" s="261" t="s">
        <v>272</v>
      </c>
    </row>
    <row r="164" s="13" customFormat="1" ht="16.5" customHeight="1">
      <c r="B164" s="262"/>
      <c r="C164" s="263"/>
      <c r="D164" s="263"/>
      <c r="E164" s="264" t="s">
        <v>22</v>
      </c>
      <c r="F164" s="265" t="s">
        <v>285</v>
      </c>
      <c r="G164" s="263"/>
      <c r="H164" s="263"/>
      <c r="I164" s="263"/>
      <c r="J164" s="263"/>
      <c r="K164" s="266">
        <v>0.432</v>
      </c>
      <c r="L164" s="263"/>
      <c r="M164" s="263"/>
      <c r="N164" s="263"/>
      <c r="O164" s="263"/>
      <c r="P164" s="263"/>
      <c r="Q164" s="263"/>
      <c r="R164" s="267"/>
      <c r="T164" s="268"/>
      <c r="U164" s="263"/>
      <c r="V164" s="263"/>
      <c r="W164" s="263"/>
      <c r="X164" s="263"/>
      <c r="Y164" s="263"/>
      <c r="Z164" s="263"/>
      <c r="AA164" s="269"/>
      <c r="AT164" s="270" t="s">
        <v>280</v>
      </c>
      <c r="AU164" s="270" t="s">
        <v>277</v>
      </c>
      <c r="AV164" s="13" t="s">
        <v>276</v>
      </c>
      <c r="AW164" s="13" t="s">
        <v>35</v>
      </c>
      <c r="AX164" s="13" t="s">
        <v>85</v>
      </c>
      <c r="AY164" s="270" t="s">
        <v>272</v>
      </c>
    </row>
    <row r="165" s="1" customFormat="1" ht="25.5" customHeight="1">
      <c r="B165" s="48"/>
      <c r="C165" s="223" t="s">
        <v>309</v>
      </c>
      <c r="D165" s="223" t="s">
        <v>273</v>
      </c>
      <c r="E165" s="224" t="s">
        <v>460</v>
      </c>
      <c r="F165" s="225" t="s">
        <v>461</v>
      </c>
      <c r="G165" s="225"/>
      <c r="H165" s="225"/>
      <c r="I165" s="225"/>
      <c r="J165" s="226" t="s">
        <v>334</v>
      </c>
      <c r="K165" s="227">
        <v>16</v>
      </c>
      <c r="L165" s="228">
        <v>0</v>
      </c>
      <c r="M165" s="229"/>
      <c r="N165" s="230">
        <f>ROUND(L165*K165,2)</f>
        <v>0</v>
      </c>
      <c r="O165" s="230"/>
      <c r="P165" s="230"/>
      <c r="Q165" s="230"/>
      <c r="R165" s="50"/>
      <c r="T165" s="231" t="s">
        <v>22</v>
      </c>
      <c r="U165" s="58" t="s">
        <v>42</v>
      </c>
      <c r="V165" s="49"/>
      <c r="W165" s="232">
        <f>V165*K165</f>
        <v>0</v>
      </c>
      <c r="X165" s="232">
        <v>0.0051900000000000002</v>
      </c>
      <c r="Y165" s="232">
        <f>X165*K165</f>
        <v>0.083040000000000003</v>
      </c>
      <c r="Z165" s="232">
        <v>0</v>
      </c>
      <c r="AA165" s="233">
        <f>Z165*K165</f>
        <v>0</v>
      </c>
      <c r="AR165" s="24" t="s">
        <v>276</v>
      </c>
      <c r="AT165" s="24" t="s">
        <v>273</v>
      </c>
      <c r="AU165" s="24" t="s">
        <v>277</v>
      </c>
      <c r="AY165" s="24" t="s">
        <v>272</v>
      </c>
      <c r="BE165" s="144">
        <f>IF(U165="základní",N165,0)</f>
        <v>0</v>
      </c>
      <c r="BF165" s="144">
        <f>IF(U165="snížená",N165,0)</f>
        <v>0</v>
      </c>
      <c r="BG165" s="144">
        <f>IF(U165="zákl. přenesená",N165,0)</f>
        <v>0</v>
      </c>
      <c r="BH165" s="144">
        <f>IF(U165="sníž. přenesená",N165,0)</f>
        <v>0</v>
      </c>
      <c r="BI165" s="144">
        <f>IF(U165="nulová",N165,0)</f>
        <v>0</v>
      </c>
      <c r="BJ165" s="24" t="s">
        <v>85</v>
      </c>
      <c r="BK165" s="144">
        <f>ROUND(L165*K165,2)</f>
        <v>0</v>
      </c>
      <c r="BL165" s="24" t="s">
        <v>276</v>
      </c>
      <c r="BM165" s="24" t="s">
        <v>1306</v>
      </c>
    </row>
    <row r="166" s="10" customFormat="1" ht="16.5" customHeight="1">
      <c r="B166" s="234"/>
      <c r="C166" s="235"/>
      <c r="D166" s="235"/>
      <c r="E166" s="236" t="s">
        <v>22</v>
      </c>
      <c r="F166" s="237" t="s">
        <v>463</v>
      </c>
      <c r="G166" s="238"/>
      <c r="H166" s="238"/>
      <c r="I166" s="238"/>
      <c r="J166" s="235"/>
      <c r="K166" s="236" t="s">
        <v>22</v>
      </c>
      <c r="L166" s="235"/>
      <c r="M166" s="235"/>
      <c r="N166" s="235"/>
      <c r="O166" s="235"/>
      <c r="P166" s="235"/>
      <c r="Q166" s="235"/>
      <c r="R166" s="239"/>
      <c r="T166" s="240"/>
      <c r="U166" s="235"/>
      <c r="V166" s="235"/>
      <c r="W166" s="235"/>
      <c r="X166" s="235"/>
      <c r="Y166" s="235"/>
      <c r="Z166" s="235"/>
      <c r="AA166" s="241"/>
      <c r="AT166" s="242" t="s">
        <v>280</v>
      </c>
      <c r="AU166" s="242" t="s">
        <v>277</v>
      </c>
      <c r="AV166" s="10" t="s">
        <v>85</v>
      </c>
      <c r="AW166" s="10" t="s">
        <v>35</v>
      </c>
      <c r="AX166" s="10" t="s">
        <v>77</v>
      </c>
      <c r="AY166" s="242" t="s">
        <v>272</v>
      </c>
    </row>
    <row r="167" s="11" customFormat="1" ht="16.5" customHeight="1">
      <c r="B167" s="243"/>
      <c r="C167" s="244"/>
      <c r="D167" s="244"/>
      <c r="E167" s="245" t="s">
        <v>22</v>
      </c>
      <c r="F167" s="246" t="s">
        <v>22</v>
      </c>
      <c r="G167" s="244"/>
      <c r="H167" s="244"/>
      <c r="I167" s="244"/>
      <c r="J167" s="244"/>
      <c r="K167" s="247">
        <v>0</v>
      </c>
      <c r="L167" s="244"/>
      <c r="M167" s="244"/>
      <c r="N167" s="244"/>
      <c r="O167" s="244"/>
      <c r="P167" s="244"/>
      <c r="Q167" s="244"/>
      <c r="R167" s="248"/>
      <c r="T167" s="249"/>
      <c r="U167" s="244"/>
      <c r="V167" s="244"/>
      <c r="W167" s="244"/>
      <c r="X167" s="244"/>
      <c r="Y167" s="244"/>
      <c r="Z167" s="244"/>
      <c r="AA167" s="250"/>
      <c r="AT167" s="251" t="s">
        <v>280</v>
      </c>
      <c r="AU167" s="251" t="s">
        <v>277</v>
      </c>
      <c r="AV167" s="11" t="s">
        <v>126</v>
      </c>
      <c r="AW167" s="11" t="s">
        <v>6</v>
      </c>
      <c r="AX167" s="11" t="s">
        <v>77</v>
      </c>
      <c r="AY167" s="251" t="s">
        <v>272</v>
      </c>
    </row>
    <row r="168" s="10" customFormat="1" ht="16.5" customHeight="1">
      <c r="B168" s="234"/>
      <c r="C168" s="235"/>
      <c r="D168" s="235"/>
      <c r="E168" s="236" t="s">
        <v>22</v>
      </c>
      <c r="F168" s="252" t="s">
        <v>1296</v>
      </c>
      <c r="G168" s="235"/>
      <c r="H168" s="235"/>
      <c r="I168" s="235"/>
      <c r="J168" s="235"/>
      <c r="K168" s="236" t="s">
        <v>22</v>
      </c>
      <c r="L168" s="235"/>
      <c r="M168" s="235"/>
      <c r="N168" s="235"/>
      <c r="O168" s="235"/>
      <c r="P168" s="235"/>
      <c r="Q168" s="235"/>
      <c r="R168" s="239"/>
      <c r="T168" s="240"/>
      <c r="U168" s="235"/>
      <c r="V168" s="235"/>
      <c r="W168" s="235"/>
      <c r="X168" s="235"/>
      <c r="Y168" s="235"/>
      <c r="Z168" s="235"/>
      <c r="AA168" s="241"/>
      <c r="AT168" s="242" t="s">
        <v>280</v>
      </c>
      <c r="AU168" s="242" t="s">
        <v>277</v>
      </c>
      <c r="AV168" s="10" t="s">
        <v>85</v>
      </c>
      <c r="AW168" s="10" t="s">
        <v>35</v>
      </c>
      <c r="AX168" s="10" t="s">
        <v>77</v>
      </c>
      <c r="AY168" s="242" t="s">
        <v>272</v>
      </c>
    </row>
    <row r="169" s="10" customFormat="1" ht="16.5" customHeight="1">
      <c r="B169" s="234"/>
      <c r="C169" s="235"/>
      <c r="D169" s="235"/>
      <c r="E169" s="236" t="s">
        <v>22</v>
      </c>
      <c r="F169" s="252" t="s">
        <v>527</v>
      </c>
      <c r="G169" s="235"/>
      <c r="H169" s="235"/>
      <c r="I169" s="235"/>
      <c r="J169" s="235"/>
      <c r="K169" s="236" t="s">
        <v>22</v>
      </c>
      <c r="L169" s="235"/>
      <c r="M169" s="235"/>
      <c r="N169" s="235"/>
      <c r="O169" s="235"/>
      <c r="P169" s="235"/>
      <c r="Q169" s="235"/>
      <c r="R169" s="239"/>
      <c r="T169" s="240"/>
      <c r="U169" s="235"/>
      <c r="V169" s="235"/>
      <c r="W169" s="235"/>
      <c r="X169" s="235"/>
      <c r="Y169" s="235"/>
      <c r="Z169" s="235"/>
      <c r="AA169" s="241"/>
      <c r="AT169" s="242" t="s">
        <v>280</v>
      </c>
      <c r="AU169" s="242" t="s">
        <v>277</v>
      </c>
      <c r="AV169" s="10" t="s">
        <v>85</v>
      </c>
      <c r="AW169" s="10" t="s">
        <v>35</v>
      </c>
      <c r="AX169" s="10" t="s">
        <v>77</v>
      </c>
      <c r="AY169" s="242" t="s">
        <v>272</v>
      </c>
    </row>
    <row r="170" s="11" customFormat="1" ht="16.5" customHeight="1">
      <c r="B170" s="243"/>
      <c r="C170" s="244"/>
      <c r="D170" s="244"/>
      <c r="E170" s="245" t="s">
        <v>22</v>
      </c>
      <c r="F170" s="246" t="s">
        <v>1307</v>
      </c>
      <c r="G170" s="244"/>
      <c r="H170" s="244"/>
      <c r="I170" s="244"/>
      <c r="J170" s="244"/>
      <c r="K170" s="247">
        <v>16</v>
      </c>
      <c r="L170" s="244"/>
      <c r="M170" s="244"/>
      <c r="N170" s="244"/>
      <c r="O170" s="244"/>
      <c r="P170" s="244"/>
      <c r="Q170" s="244"/>
      <c r="R170" s="248"/>
      <c r="T170" s="249"/>
      <c r="U170" s="244"/>
      <c r="V170" s="244"/>
      <c r="W170" s="244"/>
      <c r="X170" s="244"/>
      <c r="Y170" s="244"/>
      <c r="Z170" s="244"/>
      <c r="AA170" s="250"/>
      <c r="AT170" s="251" t="s">
        <v>280</v>
      </c>
      <c r="AU170" s="251" t="s">
        <v>277</v>
      </c>
      <c r="AV170" s="11" t="s">
        <v>126</v>
      </c>
      <c r="AW170" s="11" t="s">
        <v>35</v>
      </c>
      <c r="AX170" s="11" t="s">
        <v>77</v>
      </c>
      <c r="AY170" s="251" t="s">
        <v>272</v>
      </c>
    </row>
    <row r="171" s="12" customFormat="1" ht="16.5" customHeight="1">
      <c r="B171" s="253"/>
      <c r="C171" s="254"/>
      <c r="D171" s="254"/>
      <c r="E171" s="255" t="s">
        <v>22</v>
      </c>
      <c r="F171" s="256" t="s">
        <v>284</v>
      </c>
      <c r="G171" s="254"/>
      <c r="H171" s="254"/>
      <c r="I171" s="254"/>
      <c r="J171" s="254"/>
      <c r="K171" s="257">
        <v>16</v>
      </c>
      <c r="L171" s="254"/>
      <c r="M171" s="254"/>
      <c r="N171" s="254"/>
      <c r="O171" s="254"/>
      <c r="P171" s="254"/>
      <c r="Q171" s="254"/>
      <c r="R171" s="258"/>
      <c r="T171" s="259"/>
      <c r="U171" s="254"/>
      <c r="V171" s="254"/>
      <c r="W171" s="254"/>
      <c r="X171" s="254"/>
      <c r="Y171" s="254"/>
      <c r="Z171" s="254"/>
      <c r="AA171" s="260"/>
      <c r="AT171" s="261" t="s">
        <v>280</v>
      </c>
      <c r="AU171" s="261" t="s">
        <v>277</v>
      </c>
      <c r="AV171" s="12" t="s">
        <v>277</v>
      </c>
      <c r="AW171" s="12" t="s">
        <v>35</v>
      </c>
      <c r="AX171" s="12" t="s">
        <v>77</v>
      </c>
      <c r="AY171" s="261" t="s">
        <v>272</v>
      </c>
    </row>
    <row r="172" s="13" customFormat="1" ht="16.5" customHeight="1">
      <c r="B172" s="262"/>
      <c r="C172" s="263"/>
      <c r="D172" s="263"/>
      <c r="E172" s="264" t="s">
        <v>152</v>
      </c>
      <c r="F172" s="265" t="s">
        <v>285</v>
      </c>
      <c r="G172" s="263"/>
      <c r="H172" s="263"/>
      <c r="I172" s="263"/>
      <c r="J172" s="263"/>
      <c r="K172" s="266">
        <v>16</v>
      </c>
      <c r="L172" s="263"/>
      <c r="M172" s="263"/>
      <c r="N172" s="263"/>
      <c r="O172" s="263"/>
      <c r="P172" s="263"/>
      <c r="Q172" s="263"/>
      <c r="R172" s="267"/>
      <c r="T172" s="268"/>
      <c r="U172" s="263"/>
      <c r="V172" s="263"/>
      <c r="W172" s="263"/>
      <c r="X172" s="263"/>
      <c r="Y172" s="263"/>
      <c r="Z172" s="263"/>
      <c r="AA172" s="269"/>
      <c r="AT172" s="270" t="s">
        <v>280</v>
      </c>
      <c r="AU172" s="270" t="s">
        <v>277</v>
      </c>
      <c r="AV172" s="13" t="s">
        <v>276</v>
      </c>
      <c r="AW172" s="13" t="s">
        <v>35</v>
      </c>
      <c r="AX172" s="13" t="s">
        <v>85</v>
      </c>
      <c r="AY172" s="270" t="s">
        <v>272</v>
      </c>
    </row>
    <row r="173" s="1" customFormat="1" ht="25.5" customHeight="1">
      <c r="B173" s="48"/>
      <c r="C173" s="223" t="s">
        <v>314</v>
      </c>
      <c r="D173" s="223" t="s">
        <v>273</v>
      </c>
      <c r="E173" s="224" t="s">
        <v>466</v>
      </c>
      <c r="F173" s="225" t="s">
        <v>467</v>
      </c>
      <c r="G173" s="225"/>
      <c r="H173" s="225"/>
      <c r="I173" s="225"/>
      <c r="J173" s="226" t="s">
        <v>334</v>
      </c>
      <c r="K173" s="227">
        <v>16</v>
      </c>
      <c r="L173" s="228">
        <v>0</v>
      </c>
      <c r="M173" s="229"/>
      <c r="N173" s="230">
        <f>ROUND(L173*K173,2)</f>
        <v>0</v>
      </c>
      <c r="O173" s="230"/>
      <c r="P173" s="230"/>
      <c r="Q173" s="230"/>
      <c r="R173" s="50"/>
      <c r="T173" s="231" t="s">
        <v>22</v>
      </c>
      <c r="U173" s="58" t="s">
        <v>42</v>
      </c>
      <c r="V173" s="49"/>
      <c r="W173" s="232">
        <f>V173*K173</f>
        <v>0</v>
      </c>
      <c r="X173" s="232">
        <v>0</v>
      </c>
      <c r="Y173" s="232">
        <f>X173*K173</f>
        <v>0</v>
      </c>
      <c r="Z173" s="232">
        <v>0</v>
      </c>
      <c r="AA173" s="233">
        <f>Z173*K173</f>
        <v>0</v>
      </c>
      <c r="AR173" s="24" t="s">
        <v>276</v>
      </c>
      <c r="AT173" s="24" t="s">
        <v>273</v>
      </c>
      <c r="AU173" s="24" t="s">
        <v>277</v>
      </c>
      <c r="AY173" s="24" t="s">
        <v>272</v>
      </c>
      <c r="BE173" s="144">
        <f>IF(U173="základní",N173,0)</f>
        <v>0</v>
      </c>
      <c r="BF173" s="144">
        <f>IF(U173="snížená",N173,0)</f>
        <v>0</v>
      </c>
      <c r="BG173" s="144">
        <f>IF(U173="zákl. přenesená",N173,0)</f>
        <v>0</v>
      </c>
      <c r="BH173" s="144">
        <f>IF(U173="sníž. přenesená",N173,0)</f>
        <v>0</v>
      </c>
      <c r="BI173" s="144">
        <f>IF(U173="nulová",N173,0)</f>
        <v>0</v>
      </c>
      <c r="BJ173" s="24" t="s">
        <v>85</v>
      </c>
      <c r="BK173" s="144">
        <f>ROUND(L173*K173,2)</f>
        <v>0</v>
      </c>
      <c r="BL173" s="24" t="s">
        <v>276</v>
      </c>
      <c r="BM173" s="24" t="s">
        <v>1308</v>
      </c>
    </row>
    <row r="174" s="10" customFormat="1" ht="16.5" customHeight="1">
      <c r="B174" s="234"/>
      <c r="C174" s="235"/>
      <c r="D174" s="235"/>
      <c r="E174" s="236" t="s">
        <v>22</v>
      </c>
      <c r="F174" s="237" t="s">
        <v>373</v>
      </c>
      <c r="G174" s="238"/>
      <c r="H174" s="238"/>
      <c r="I174" s="238"/>
      <c r="J174" s="235"/>
      <c r="K174" s="236" t="s">
        <v>22</v>
      </c>
      <c r="L174" s="235"/>
      <c r="M174" s="235"/>
      <c r="N174" s="235"/>
      <c r="O174" s="235"/>
      <c r="P174" s="235"/>
      <c r="Q174" s="235"/>
      <c r="R174" s="239"/>
      <c r="T174" s="240"/>
      <c r="U174" s="235"/>
      <c r="V174" s="235"/>
      <c r="W174" s="235"/>
      <c r="X174" s="235"/>
      <c r="Y174" s="235"/>
      <c r="Z174" s="235"/>
      <c r="AA174" s="241"/>
      <c r="AT174" s="242" t="s">
        <v>280</v>
      </c>
      <c r="AU174" s="242" t="s">
        <v>277</v>
      </c>
      <c r="AV174" s="10" t="s">
        <v>85</v>
      </c>
      <c r="AW174" s="10" t="s">
        <v>35</v>
      </c>
      <c r="AX174" s="10" t="s">
        <v>77</v>
      </c>
      <c r="AY174" s="242" t="s">
        <v>272</v>
      </c>
    </row>
    <row r="175" s="11" customFormat="1" ht="16.5" customHeight="1">
      <c r="B175" s="243"/>
      <c r="C175" s="244"/>
      <c r="D175" s="244"/>
      <c r="E175" s="245" t="s">
        <v>22</v>
      </c>
      <c r="F175" s="246" t="s">
        <v>22</v>
      </c>
      <c r="G175" s="244"/>
      <c r="H175" s="244"/>
      <c r="I175" s="244"/>
      <c r="J175" s="244"/>
      <c r="K175" s="247">
        <v>0</v>
      </c>
      <c r="L175" s="244"/>
      <c r="M175" s="244"/>
      <c r="N175" s="244"/>
      <c r="O175" s="244"/>
      <c r="P175" s="244"/>
      <c r="Q175" s="244"/>
      <c r="R175" s="248"/>
      <c r="T175" s="249"/>
      <c r="U175" s="244"/>
      <c r="V175" s="244"/>
      <c r="W175" s="244"/>
      <c r="X175" s="244"/>
      <c r="Y175" s="244"/>
      <c r="Z175" s="244"/>
      <c r="AA175" s="250"/>
      <c r="AT175" s="251" t="s">
        <v>280</v>
      </c>
      <c r="AU175" s="251" t="s">
        <v>277</v>
      </c>
      <c r="AV175" s="11" t="s">
        <v>126</v>
      </c>
      <c r="AW175" s="11" t="s">
        <v>6</v>
      </c>
      <c r="AX175" s="11" t="s">
        <v>77</v>
      </c>
      <c r="AY175" s="251" t="s">
        <v>272</v>
      </c>
    </row>
    <row r="176" s="10" customFormat="1" ht="16.5" customHeight="1">
      <c r="B176" s="234"/>
      <c r="C176" s="235"/>
      <c r="D176" s="235"/>
      <c r="E176" s="236" t="s">
        <v>22</v>
      </c>
      <c r="F176" s="252" t="s">
        <v>463</v>
      </c>
      <c r="G176" s="235"/>
      <c r="H176" s="235"/>
      <c r="I176" s="235"/>
      <c r="J176" s="235"/>
      <c r="K176" s="236" t="s">
        <v>22</v>
      </c>
      <c r="L176" s="235"/>
      <c r="M176" s="235"/>
      <c r="N176" s="235"/>
      <c r="O176" s="235"/>
      <c r="P176" s="235"/>
      <c r="Q176" s="235"/>
      <c r="R176" s="239"/>
      <c r="T176" s="240"/>
      <c r="U176" s="235"/>
      <c r="V176" s="235"/>
      <c r="W176" s="235"/>
      <c r="X176" s="235"/>
      <c r="Y176" s="235"/>
      <c r="Z176" s="235"/>
      <c r="AA176" s="241"/>
      <c r="AT176" s="242" t="s">
        <v>280</v>
      </c>
      <c r="AU176" s="242" t="s">
        <v>277</v>
      </c>
      <c r="AV176" s="10" t="s">
        <v>85</v>
      </c>
      <c r="AW176" s="10" t="s">
        <v>35</v>
      </c>
      <c r="AX176" s="10" t="s">
        <v>77</v>
      </c>
      <c r="AY176" s="242" t="s">
        <v>272</v>
      </c>
    </row>
    <row r="177" s="11" customFormat="1" ht="16.5" customHeight="1">
      <c r="B177" s="243"/>
      <c r="C177" s="244"/>
      <c r="D177" s="244"/>
      <c r="E177" s="245" t="s">
        <v>22</v>
      </c>
      <c r="F177" s="246" t="s">
        <v>152</v>
      </c>
      <c r="G177" s="244"/>
      <c r="H177" s="244"/>
      <c r="I177" s="244"/>
      <c r="J177" s="244"/>
      <c r="K177" s="247">
        <v>16</v>
      </c>
      <c r="L177" s="244"/>
      <c r="M177" s="244"/>
      <c r="N177" s="244"/>
      <c r="O177" s="244"/>
      <c r="P177" s="244"/>
      <c r="Q177" s="244"/>
      <c r="R177" s="248"/>
      <c r="T177" s="249"/>
      <c r="U177" s="244"/>
      <c r="V177" s="244"/>
      <c r="W177" s="244"/>
      <c r="X177" s="244"/>
      <c r="Y177" s="244"/>
      <c r="Z177" s="244"/>
      <c r="AA177" s="250"/>
      <c r="AT177" s="251" t="s">
        <v>280</v>
      </c>
      <c r="AU177" s="251" t="s">
        <v>277</v>
      </c>
      <c r="AV177" s="11" t="s">
        <v>126</v>
      </c>
      <c r="AW177" s="11" t="s">
        <v>35</v>
      </c>
      <c r="AX177" s="11" t="s">
        <v>77</v>
      </c>
      <c r="AY177" s="251" t="s">
        <v>272</v>
      </c>
    </row>
    <row r="178" s="12" customFormat="1" ht="16.5" customHeight="1">
      <c r="B178" s="253"/>
      <c r="C178" s="254"/>
      <c r="D178" s="254"/>
      <c r="E178" s="255" t="s">
        <v>22</v>
      </c>
      <c r="F178" s="256" t="s">
        <v>284</v>
      </c>
      <c r="G178" s="254"/>
      <c r="H178" s="254"/>
      <c r="I178" s="254"/>
      <c r="J178" s="254"/>
      <c r="K178" s="257">
        <v>16</v>
      </c>
      <c r="L178" s="254"/>
      <c r="M178" s="254"/>
      <c r="N178" s="254"/>
      <c r="O178" s="254"/>
      <c r="P178" s="254"/>
      <c r="Q178" s="254"/>
      <c r="R178" s="258"/>
      <c r="T178" s="259"/>
      <c r="U178" s="254"/>
      <c r="V178" s="254"/>
      <c r="W178" s="254"/>
      <c r="X178" s="254"/>
      <c r="Y178" s="254"/>
      <c r="Z178" s="254"/>
      <c r="AA178" s="260"/>
      <c r="AT178" s="261" t="s">
        <v>280</v>
      </c>
      <c r="AU178" s="261" t="s">
        <v>277</v>
      </c>
      <c r="AV178" s="12" t="s">
        <v>277</v>
      </c>
      <c r="AW178" s="12" t="s">
        <v>35</v>
      </c>
      <c r="AX178" s="12" t="s">
        <v>77</v>
      </c>
      <c r="AY178" s="261" t="s">
        <v>272</v>
      </c>
    </row>
    <row r="179" s="13" customFormat="1" ht="16.5" customHeight="1">
      <c r="B179" s="262"/>
      <c r="C179" s="263"/>
      <c r="D179" s="263"/>
      <c r="E179" s="264" t="s">
        <v>22</v>
      </c>
      <c r="F179" s="265" t="s">
        <v>285</v>
      </c>
      <c r="G179" s="263"/>
      <c r="H179" s="263"/>
      <c r="I179" s="263"/>
      <c r="J179" s="263"/>
      <c r="K179" s="266">
        <v>16</v>
      </c>
      <c r="L179" s="263"/>
      <c r="M179" s="263"/>
      <c r="N179" s="263"/>
      <c r="O179" s="263"/>
      <c r="P179" s="263"/>
      <c r="Q179" s="263"/>
      <c r="R179" s="267"/>
      <c r="T179" s="268"/>
      <c r="U179" s="263"/>
      <c r="V179" s="263"/>
      <c r="W179" s="263"/>
      <c r="X179" s="263"/>
      <c r="Y179" s="263"/>
      <c r="Z179" s="263"/>
      <c r="AA179" s="269"/>
      <c r="AT179" s="270" t="s">
        <v>280</v>
      </c>
      <c r="AU179" s="270" t="s">
        <v>277</v>
      </c>
      <c r="AV179" s="13" t="s">
        <v>276</v>
      </c>
      <c r="AW179" s="13" t="s">
        <v>35</v>
      </c>
      <c r="AX179" s="13" t="s">
        <v>85</v>
      </c>
      <c r="AY179" s="270" t="s">
        <v>272</v>
      </c>
    </row>
    <row r="180" s="1" customFormat="1" ht="25.5" customHeight="1">
      <c r="B180" s="48"/>
      <c r="C180" s="223" t="s">
        <v>153</v>
      </c>
      <c r="D180" s="223" t="s">
        <v>273</v>
      </c>
      <c r="E180" s="224" t="s">
        <v>1309</v>
      </c>
      <c r="F180" s="225" t="s">
        <v>1310</v>
      </c>
      <c r="G180" s="225"/>
      <c r="H180" s="225"/>
      <c r="I180" s="225"/>
      <c r="J180" s="226" t="s">
        <v>321</v>
      </c>
      <c r="K180" s="227">
        <v>0.029999999999999999</v>
      </c>
      <c r="L180" s="228">
        <v>0</v>
      </c>
      <c r="M180" s="229"/>
      <c r="N180" s="230">
        <f>ROUND(L180*K180,2)</f>
        <v>0</v>
      </c>
      <c r="O180" s="230"/>
      <c r="P180" s="230"/>
      <c r="Q180" s="230"/>
      <c r="R180" s="50"/>
      <c r="T180" s="231" t="s">
        <v>22</v>
      </c>
      <c r="U180" s="58" t="s">
        <v>42</v>
      </c>
      <c r="V180" s="49"/>
      <c r="W180" s="232">
        <f>V180*K180</f>
        <v>0</v>
      </c>
      <c r="X180" s="232">
        <v>1.0525599999999999</v>
      </c>
      <c r="Y180" s="232">
        <f>X180*K180</f>
        <v>0.031576799999999995</v>
      </c>
      <c r="Z180" s="232">
        <v>0</v>
      </c>
      <c r="AA180" s="233">
        <f>Z180*K180</f>
        <v>0</v>
      </c>
      <c r="AR180" s="24" t="s">
        <v>276</v>
      </c>
      <c r="AT180" s="24" t="s">
        <v>273</v>
      </c>
      <c r="AU180" s="24" t="s">
        <v>277</v>
      </c>
      <c r="AY180" s="24" t="s">
        <v>272</v>
      </c>
      <c r="BE180" s="144">
        <f>IF(U180="základní",N180,0)</f>
        <v>0</v>
      </c>
      <c r="BF180" s="144">
        <f>IF(U180="snížená",N180,0)</f>
        <v>0</v>
      </c>
      <c r="BG180" s="144">
        <f>IF(U180="zákl. přenesená",N180,0)</f>
        <v>0</v>
      </c>
      <c r="BH180" s="144">
        <f>IF(U180="sníž. přenesená",N180,0)</f>
        <v>0</v>
      </c>
      <c r="BI180" s="144">
        <f>IF(U180="nulová",N180,0)</f>
        <v>0</v>
      </c>
      <c r="BJ180" s="24" t="s">
        <v>85</v>
      </c>
      <c r="BK180" s="144">
        <f>ROUND(L180*K180,2)</f>
        <v>0</v>
      </c>
      <c r="BL180" s="24" t="s">
        <v>276</v>
      </c>
      <c r="BM180" s="24" t="s">
        <v>1311</v>
      </c>
    </row>
    <row r="181" s="10" customFormat="1" ht="16.5" customHeight="1">
      <c r="B181" s="234"/>
      <c r="C181" s="235"/>
      <c r="D181" s="235"/>
      <c r="E181" s="236" t="s">
        <v>22</v>
      </c>
      <c r="F181" s="237" t="s">
        <v>1312</v>
      </c>
      <c r="G181" s="238"/>
      <c r="H181" s="238"/>
      <c r="I181" s="238"/>
      <c r="J181" s="235"/>
      <c r="K181" s="236" t="s">
        <v>22</v>
      </c>
      <c r="L181" s="235"/>
      <c r="M181" s="235"/>
      <c r="N181" s="235"/>
      <c r="O181" s="235"/>
      <c r="P181" s="235"/>
      <c r="Q181" s="235"/>
      <c r="R181" s="239"/>
      <c r="T181" s="240"/>
      <c r="U181" s="235"/>
      <c r="V181" s="235"/>
      <c r="W181" s="235"/>
      <c r="X181" s="235"/>
      <c r="Y181" s="235"/>
      <c r="Z181" s="235"/>
      <c r="AA181" s="241"/>
      <c r="AT181" s="242" t="s">
        <v>280</v>
      </c>
      <c r="AU181" s="242" t="s">
        <v>277</v>
      </c>
      <c r="AV181" s="10" t="s">
        <v>85</v>
      </c>
      <c r="AW181" s="10" t="s">
        <v>35</v>
      </c>
      <c r="AX181" s="10" t="s">
        <v>77</v>
      </c>
      <c r="AY181" s="242" t="s">
        <v>272</v>
      </c>
    </row>
    <row r="182" s="10" customFormat="1" ht="16.5" customHeight="1">
      <c r="B182" s="234"/>
      <c r="C182" s="235"/>
      <c r="D182" s="235"/>
      <c r="E182" s="236" t="s">
        <v>22</v>
      </c>
      <c r="F182" s="252" t="s">
        <v>1313</v>
      </c>
      <c r="G182" s="235"/>
      <c r="H182" s="235"/>
      <c r="I182" s="235"/>
      <c r="J182" s="235"/>
      <c r="K182" s="236" t="s">
        <v>22</v>
      </c>
      <c r="L182" s="235"/>
      <c r="M182" s="235"/>
      <c r="N182" s="235"/>
      <c r="O182" s="235"/>
      <c r="P182" s="235"/>
      <c r="Q182" s="235"/>
      <c r="R182" s="239"/>
      <c r="T182" s="240"/>
      <c r="U182" s="235"/>
      <c r="V182" s="235"/>
      <c r="W182" s="235"/>
      <c r="X182" s="235"/>
      <c r="Y182" s="235"/>
      <c r="Z182" s="235"/>
      <c r="AA182" s="241"/>
      <c r="AT182" s="242" t="s">
        <v>280</v>
      </c>
      <c r="AU182" s="242" t="s">
        <v>277</v>
      </c>
      <c r="AV182" s="10" t="s">
        <v>85</v>
      </c>
      <c r="AW182" s="10" t="s">
        <v>35</v>
      </c>
      <c r="AX182" s="10" t="s">
        <v>77</v>
      </c>
      <c r="AY182" s="242" t="s">
        <v>272</v>
      </c>
    </row>
    <row r="183" s="11" customFormat="1" ht="16.5" customHeight="1">
      <c r="B183" s="243"/>
      <c r="C183" s="244"/>
      <c r="D183" s="244"/>
      <c r="E183" s="245" t="s">
        <v>22</v>
      </c>
      <c r="F183" s="246" t="s">
        <v>22</v>
      </c>
      <c r="G183" s="244"/>
      <c r="H183" s="244"/>
      <c r="I183" s="244"/>
      <c r="J183" s="244"/>
      <c r="K183" s="247">
        <v>0</v>
      </c>
      <c r="L183" s="244"/>
      <c r="M183" s="244"/>
      <c r="N183" s="244"/>
      <c r="O183" s="244"/>
      <c r="P183" s="244"/>
      <c r="Q183" s="244"/>
      <c r="R183" s="248"/>
      <c r="T183" s="249"/>
      <c r="U183" s="244"/>
      <c r="V183" s="244"/>
      <c r="W183" s="244"/>
      <c r="X183" s="244"/>
      <c r="Y183" s="244"/>
      <c r="Z183" s="244"/>
      <c r="AA183" s="250"/>
      <c r="AT183" s="251" t="s">
        <v>280</v>
      </c>
      <c r="AU183" s="251" t="s">
        <v>277</v>
      </c>
      <c r="AV183" s="11" t="s">
        <v>126</v>
      </c>
      <c r="AW183" s="11" t="s">
        <v>6</v>
      </c>
      <c r="AX183" s="11" t="s">
        <v>77</v>
      </c>
      <c r="AY183" s="251" t="s">
        <v>272</v>
      </c>
    </row>
    <row r="184" s="10" customFormat="1" ht="16.5" customHeight="1">
      <c r="B184" s="234"/>
      <c r="C184" s="235"/>
      <c r="D184" s="235"/>
      <c r="E184" s="236" t="s">
        <v>22</v>
      </c>
      <c r="F184" s="252" t="s">
        <v>1296</v>
      </c>
      <c r="G184" s="235"/>
      <c r="H184" s="235"/>
      <c r="I184" s="235"/>
      <c r="J184" s="235"/>
      <c r="K184" s="236" t="s">
        <v>22</v>
      </c>
      <c r="L184" s="235"/>
      <c r="M184" s="235"/>
      <c r="N184" s="235"/>
      <c r="O184" s="235"/>
      <c r="P184" s="235"/>
      <c r="Q184" s="235"/>
      <c r="R184" s="239"/>
      <c r="T184" s="240"/>
      <c r="U184" s="235"/>
      <c r="V184" s="235"/>
      <c r="W184" s="235"/>
      <c r="X184" s="235"/>
      <c r="Y184" s="235"/>
      <c r="Z184" s="235"/>
      <c r="AA184" s="241"/>
      <c r="AT184" s="242" t="s">
        <v>280</v>
      </c>
      <c r="AU184" s="242" t="s">
        <v>277</v>
      </c>
      <c r="AV184" s="10" t="s">
        <v>85</v>
      </c>
      <c r="AW184" s="10" t="s">
        <v>35</v>
      </c>
      <c r="AX184" s="10" t="s">
        <v>77</v>
      </c>
      <c r="AY184" s="242" t="s">
        <v>272</v>
      </c>
    </row>
    <row r="185" s="10" customFormat="1" ht="16.5" customHeight="1">
      <c r="B185" s="234"/>
      <c r="C185" s="235"/>
      <c r="D185" s="235"/>
      <c r="E185" s="236" t="s">
        <v>22</v>
      </c>
      <c r="F185" s="252" t="s">
        <v>527</v>
      </c>
      <c r="G185" s="235"/>
      <c r="H185" s="235"/>
      <c r="I185" s="235"/>
      <c r="J185" s="235"/>
      <c r="K185" s="236" t="s">
        <v>22</v>
      </c>
      <c r="L185" s="235"/>
      <c r="M185" s="235"/>
      <c r="N185" s="235"/>
      <c r="O185" s="235"/>
      <c r="P185" s="235"/>
      <c r="Q185" s="235"/>
      <c r="R185" s="239"/>
      <c r="T185" s="240"/>
      <c r="U185" s="235"/>
      <c r="V185" s="235"/>
      <c r="W185" s="235"/>
      <c r="X185" s="235"/>
      <c r="Y185" s="235"/>
      <c r="Z185" s="235"/>
      <c r="AA185" s="241"/>
      <c r="AT185" s="242" t="s">
        <v>280</v>
      </c>
      <c r="AU185" s="242" t="s">
        <v>277</v>
      </c>
      <c r="AV185" s="10" t="s">
        <v>85</v>
      </c>
      <c r="AW185" s="10" t="s">
        <v>35</v>
      </c>
      <c r="AX185" s="10" t="s">
        <v>77</v>
      </c>
      <c r="AY185" s="242" t="s">
        <v>272</v>
      </c>
    </row>
    <row r="186" s="11" customFormat="1" ht="16.5" customHeight="1">
      <c r="B186" s="243"/>
      <c r="C186" s="244"/>
      <c r="D186" s="244"/>
      <c r="E186" s="245" t="s">
        <v>22</v>
      </c>
      <c r="F186" s="246" t="s">
        <v>1314</v>
      </c>
      <c r="G186" s="244"/>
      <c r="H186" s="244"/>
      <c r="I186" s="244"/>
      <c r="J186" s="244"/>
      <c r="K186" s="247">
        <v>30</v>
      </c>
      <c r="L186" s="244"/>
      <c r="M186" s="244"/>
      <c r="N186" s="244"/>
      <c r="O186" s="244"/>
      <c r="P186" s="244"/>
      <c r="Q186" s="244"/>
      <c r="R186" s="248"/>
      <c r="T186" s="249"/>
      <c r="U186" s="244"/>
      <c r="V186" s="244"/>
      <c r="W186" s="244"/>
      <c r="X186" s="244"/>
      <c r="Y186" s="244"/>
      <c r="Z186" s="244"/>
      <c r="AA186" s="250"/>
      <c r="AT186" s="251" t="s">
        <v>280</v>
      </c>
      <c r="AU186" s="251" t="s">
        <v>277</v>
      </c>
      <c r="AV186" s="11" t="s">
        <v>126</v>
      </c>
      <c r="AW186" s="11" t="s">
        <v>35</v>
      </c>
      <c r="AX186" s="11" t="s">
        <v>77</v>
      </c>
      <c r="AY186" s="251" t="s">
        <v>272</v>
      </c>
    </row>
    <row r="187" s="12" customFormat="1" ht="16.5" customHeight="1">
      <c r="B187" s="253"/>
      <c r="C187" s="254"/>
      <c r="D187" s="254"/>
      <c r="E187" s="255" t="s">
        <v>22</v>
      </c>
      <c r="F187" s="256" t="s">
        <v>284</v>
      </c>
      <c r="G187" s="254"/>
      <c r="H187" s="254"/>
      <c r="I187" s="254"/>
      <c r="J187" s="254"/>
      <c r="K187" s="257">
        <v>30</v>
      </c>
      <c r="L187" s="254"/>
      <c r="M187" s="254"/>
      <c r="N187" s="254"/>
      <c r="O187" s="254"/>
      <c r="P187" s="254"/>
      <c r="Q187" s="254"/>
      <c r="R187" s="258"/>
      <c r="T187" s="259"/>
      <c r="U187" s="254"/>
      <c r="V187" s="254"/>
      <c r="W187" s="254"/>
      <c r="X187" s="254"/>
      <c r="Y187" s="254"/>
      <c r="Z187" s="254"/>
      <c r="AA187" s="260"/>
      <c r="AT187" s="261" t="s">
        <v>280</v>
      </c>
      <c r="AU187" s="261" t="s">
        <v>277</v>
      </c>
      <c r="AV187" s="12" t="s">
        <v>277</v>
      </c>
      <c r="AW187" s="12" t="s">
        <v>35</v>
      </c>
      <c r="AX187" s="12" t="s">
        <v>77</v>
      </c>
      <c r="AY187" s="261" t="s">
        <v>272</v>
      </c>
    </row>
    <row r="188" s="13" customFormat="1" ht="16.5" customHeight="1">
      <c r="B188" s="262"/>
      <c r="C188" s="263"/>
      <c r="D188" s="263"/>
      <c r="E188" s="264" t="s">
        <v>1272</v>
      </c>
      <c r="F188" s="265" t="s">
        <v>285</v>
      </c>
      <c r="G188" s="263"/>
      <c r="H188" s="263"/>
      <c r="I188" s="263"/>
      <c r="J188" s="263"/>
      <c r="K188" s="266">
        <v>30</v>
      </c>
      <c r="L188" s="263"/>
      <c r="M188" s="263"/>
      <c r="N188" s="263"/>
      <c r="O188" s="263"/>
      <c r="P188" s="263"/>
      <c r="Q188" s="263"/>
      <c r="R188" s="267"/>
      <c r="T188" s="268"/>
      <c r="U188" s="263"/>
      <c r="V188" s="263"/>
      <c r="W188" s="263"/>
      <c r="X188" s="263"/>
      <c r="Y188" s="263"/>
      <c r="Z188" s="263"/>
      <c r="AA188" s="269"/>
      <c r="AT188" s="270" t="s">
        <v>280</v>
      </c>
      <c r="AU188" s="270" t="s">
        <v>277</v>
      </c>
      <c r="AV188" s="13" t="s">
        <v>276</v>
      </c>
      <c r="AW188" s="13" t="s">
        <v>35</v>
      </c>
      <c r="AX188" s="13" t="s">
        <v>77</v>
      </c>
      <c r="AY188" s="270" t="s">
        <v>272</v>
      </c>
    </row>
    <row r="189" s="11" customFormat="1" ht="16.5" customHeight="1">
      <c r="B189" s="243"/>
      <c r="C189" s="244"/>
      <c r="D189" s="244"/>
      <c r="E189" s="245" t="s">
        <v>22</v>
      </c>
      <c r="F189" s="246" t="s">
        <v>22</v>
      </c>
      <c r="G189" s="244"/>
      <c r="H189" s="244"/>
      <c r="I189" s="244"/>
      <c r="J189" s="244"/>
      <c r="K189" s="247">
        <v>0</v>
      </c>
      <c r="L189" s="244"/>
      <c r="M189" s="244"/>
      <c r="N189" s="244"/>
      <c r="O189" s="244"/>
      <c r="P189" s="244"/>
      <c r="Q189" s="244"/>
      <c r="R189" s="248"/>
      <c r="T189" s="249"/>
      <c r="U189" s="244"/>
      <c r="V189" s="244"/>
      <c r="W189" s="244"/>
      <c r="X189" s="244"/>
      <c r="Y189" s="244"/>
      <c r="Z189" s="244"/>
      <c r="AA189" s="250"/>
      <c r="AT189" s="251" t="s">
        <v>280</v>
      </c>
      <c r="AU189" s="251" t="s">
        <v>277</v>
      </c>
      <c r="AV189" s="11" t="s">
        <v>126</v>
      </c>
      <c r="AW189" s="11" t="s">
        <v>6</v>
      </c>
      <c r="AX189" s="11" t="s">
        <v>77</v>
      </c>
      <c r="AY189" s="251" t="s">
        <v>272</v>
      </c>
    </row>
    <row r="190" s="11" customFormat="1" ht="16.5" customHeight="1">
      <c r="B190" s="243"/>
      <c r="C190" s="244"/>
      <c r="D190" s="244"/>
      <c r="E190" s="245" t="s">
        <v>22</v>
      </c>
      <c r="F190" s="246" t="s">
        <v>1315</v>
      </c>
      <c r="G190" s="244"/>
      <c r="H190" s="244"/>
      <c r="I190" s="244"/>
      <c r="J190" s="244"/>
      <c r="K190" s="247">
        <v>0.029999999999999999</v>
      </c>
      <c r="L190" s="244"/>
      <c r="M190" s="244"/>
      <c r="N190" s="244"/>
      <c r="O190" s="244"/>
      <c r="P190" s="244"/>
      <c r="Q190" s="244"/>
      <c r="R190" s="248"/>
      <c r="T190" s="249"/>
      <c r="U190" s="244"/>
      <c r="V190" s="244"/>
      <c r="W190" s="244"/>
      <c r="X190" s="244"/>
      <c r="Y190" s="244"/>
      <c r="Z190" s="244"/>
      <c r="AA190" s="250"/>
      <c r="AT190" s="251" t="s">
        <v>280</v>
      </c>
      <c r="AU190" s="251" t="s">
        <v>277</v>
      </c>
      <c r="AV190" s="11" t="s">
        <v>126</v>
      </c>
      <c r="AW190" s="11" t="s">
        <v>35</v>
      </c>
      <c r="AX190" s="11" t="s">
        <v>77</v>
      </c>
      <c r="AY190" s="251" t="s">
        <v>272</v>
      </c>
    </row>
    <row r="191" s="12" customFormat="1" ht="16.5" customHeight="1">
      <c r="B191" s="253"/>
      <c r="C191" s="254"/>
      <c r="D191" s="254"/>
      <c r="E191" s="255" t="s">
        <v>22</v>
      </c>
      <c r="F191" s="256" t="s">
        <v>284</v>
      </c>
      <c r="G191" s="254"/>
      <c r="H191" s="254"/>
      <c r="I191" s="254"/>
      <c r="J191" s="254"/>
      <c r="K191" s="257">
        <v>0.029999999999999999</v>
      </c>
      <c r="L191" s="254"/>
      <c r="M191" s="254"/>
      <c r="N191" s="254"/>
      <c r="O191" s="254"/>
      <c r="P191" s="254"/>
      <c r="Q191" s="254"/>
      <c r="R191" s="258"/>
      <c r="T191" s="259"/>
      <c r="U191" s="254"/>
      <c r="V191" s="254"/>
      <c r="W191" s="254"/>
      <c r="X191" s="254"/>
      <c r="Y191" s="254"/>
      <c r="Z191" s="254"/>
      <c r="AA191" s="260"/>
      <c r="AT191" s="261" t="s">
        <v>280</v>
      </c>
      <c r="AU191" s="261" t="s">
        <v>277</v>
      </c>
      <c r="AV191" s="12" t="s">
        <v>277</v>
      </c>
      <c r="AW191" s="12" t="s">
        <v>35</v>
      </c>
      <c r="AX191" s="12" t="s">
        <v>77</v>
      </c>
      <c r="AY191" s="261" t="s">
        <v>272</v>
      </c>
    </row>
    <row r="192" s="13" customFormat="1" ht="16.5" customHeight="1">
      <c r="B192" s="262"/>
      <c r="C192" s="263"/>
      <c r="D192" s="263"/>
      <c r="E192" s="264" t="s">
        <v>22</v>
      </c>
      <c r="F192" s="265" t="s">
        <v>285</v>
      </c>
      <c r="G192" s="263"/>
      <c r="H192" s="263"/>
      <c r="I192" s="263"/>
      <c r="J192" s="263"/>
      <c r="K192" s="266">
        <v>0.029999999999999999</v>
      </c>
      <c r="L192" s="263"/>
      <c r="M192" s="263"/>
      <c r="N192" s="263"/>
      <c r="O192" s="263"/>
      <c r="P192" s="263"/>
      <c r="Q192" s="263"/>
      <c r="R192" s="267"/>
      <c r="T192" s="268"/>
      <c r="U192" s="263"/>
      <c r="V192" s="263"/>
      <c r="W192" s="263"/>
      <c r="X192" s="263"/>
      <c r="Y192" s="263"/>
      <c r="Z192" s="263"/>
      <c r="AA192" s="269"/>
      <c r="AT192" s="270" t="s">
        <v>280</v>
      </c>
      <c r="AU192" s="270" t="s">
        <v>277</v>
      </c>
      <c r="AV192" s="13" t="s">
        <v>276</v>
      </c>
      <c r="AW192" s="13" t="s">
        <v>35</v>
      </c>
      <c r="AX192" s="13" t="s">
        <v>85</v>
      </c>
      <c r="AY192" s="270" t="s">
        <v>272</v>
      </c>
    </row>
    <row r="193" s="9" customFormat="1" ht="29.88" customHeight="1">
      <c r="B193" s="208"/>
      <c r="C193" s="209"/>
      <c r="D193" s="219" t="s">
        <v>226</v>
      </c>
      <c r="E193" s="219"/>
      <c r="F193" s="219"/>
      <c r="G193" s="219"/>
      <c r="H193" s="219"/>
      <c r="I193" s="219"/>
      <c r="J193" s="219"/>
      <c r="K193" s="219"/>
      <c r="L193" s="219"/>
      <c r="M193" s="219"/>
      <c r="N193" s="220">
        <f>BK193</f>
        <v>0</v>
      </c>
      <c r="O193" s="140"/>
      <c r="P193" s="140"/>
      <c r="Q193" s="140"/>
      <c r="R193" s="212"/>
      <c r="T193" s="213"/>
      <c r="U193" s="209"/>
      <c r="V193" s="209"/>
      <c r="W193" s="214">
        <f>W194</f>
        <v>0</v>
      </c>
      <c r="X193" s="209"/>
      <c r="Y193" s="214">
        <f>Y194</f>
        <v>7.6768578200000004</v>
      </c>
      <c r="Z193" s="209"/>
      <c r="AA193" s="215">
        <f>AA194</f>
        <v>0</v>
      </c>
      <c r="AR193" s="216" t="s">
        <v>85</v>
      </c>
      <c r="AT193" s="217" t="s">
        <v>76</v>
      </c>
      <c r="AU193" s="217" t="s">
        <v>85</v>
      </c>
      <c r="AY193" s="216" t="s">
        <v>272</v>
      </c>
      <c r="BK193" s="218">
        <f>BK194</f>
        <v>0</v>
      </c>
    </row>
    <row r="194" s="9" customFormat="1" ht="14.88" customHeight="1">
      <c r="B194" s="208"/>
      <c r="C194" s="209"/>
      <c r="D194" s="219" t="s">
        <v>227</v>
      </c>
      <c r="E194" s="219"/>
      <c r="F194" s="219"/>
      <c r="G194" s="219"/>
      <c r="H194" s="219"/>
      <c r="I194" s="219"/>
      <c r="J194" s="219"/>
      <c r="K194" s="219"/>
      <c r="L194" s="219"/>
      <c r="M194" s="219"/>
      <c r="N194" s="221">
        <f>BK194</f>
        <v>0</v>
      </c>
      <c r="O194" s="222"/>
      <c r="P194" s="222"/>
      <c r="Q194" s="222"/>
      <c r="R194" s="212"/>
      <c r="T194" s="213"/>
      <c r="U194" s="209"/>
      <c r="V194" s="209"/>
      <c r="W194" s="214">
        <f>SUM(W195:W276)</f>
        <v>0</v>
      </c>
      <c r="X194" s="209"/>
      <c r="Y194" s="214">
        <f>SUM(Y195:Y276)</f>
        <v>7.6768578200000004</v>
      </c>
      <c r="Z194" s="209"/>
      <c r="AA194" s="215">
        <f>SUM(AA195:AA276)</f>
        <v>0</v>
      </c>
      <c r="AR194" s="216" t="s">
        <v>85</v>
      </c>
      <c r="AT194" s="217" t="s">
        <v>76</v>
      </c>
      <c r="AU194" s="217" t="s">
        <v>126</v>
      </c>
      <c r="AY194" s="216" t="s">
        <v>272</v>
      </c>
      <c r="BK194" s="218">
        <f>SUM(BK195:BK276)</f>
        <v>0</v>
      </c>
    </row>
    <row r="195" s="1" customFormat="1" ht="51" customHeight="1">
      <c r="B195" s="48"/>
      <c r="C195" s="223" t="s">
        <v>326</v>
      </c>
      <c r="D195" s="223" t="s">
        <v>273</v>
      </c>
      <c r="E195" s="224" t="s">
        <v>1316</v>
      </c>
      <c r="F195" s="225" t="s">
        <v>1317</v>
      </c>
      <c r="G195" s="225"/>
      <c r="H195" s="225"/>
      <c r="I195" s="225"/>
      <c r="J195" s="226" t="s">
        <v>334</v>
      </c>
      <c r="K195" s="227">
        <v>9.5</v>
      </c>
      <c r="L195" s="228">
        <v>0</v>
      </c>
      <c r="M195" s="229"/>
      <c r="N195" s="230">
        <f>ROUND(L195*K195,2)</f>
        <v>0</v>
      </c>
      <c r="O195" s="230"/>
      <c r="P195" s="230"/>
      <c r="Q195" s="230"/>
      <c r="R195" s="50"/>
      <c r="T195" s="231" t="s">
        <v>22</v>
      </c>
      <c r="U195" s="58" t="s">
        <v>42</v>
      </c>
      <c r="V195" s="49"/>
      <c r="W195" s="232">
        <f>V195*K195</f>
        <v>0</v>
      </c>
      <c r="X195" s="232">
        <v>0.0039100000000000003</v>
      </c>
      <c r="Y195" s="232">
        <f>X195*K195</f>
        <v>0.037145000000000004</v>
      </c>
      <c r="Z195" s="232">
        <v>0</v>
      </c>
      <c r="AA195" s="233">
        <f>Z195*K195</f>
        <v>0</v>
      </c>
      <c r="AR195" s="24" t="s">
        <v>276</v>
      </c>
      <c r="AT195" s="24" t="s">
        <v>273</v>
      </c>
      <c r="AU195" s="24" t="s">
        <v>277</v>
      </c>
      <c r="AY195" s="24" t="s">
        <v>272</v>
      </c>
      <c r="BE195" s="144">
        <f>IF(U195="základní",N195,0)</f>
        <v>0</v>
      </c>
      <c r="BF195" s="144">
        <f>IF(U195="snížená",N195,0)</f>
        <v>0</v>
      </c>
      <c r="BG195" s="144">
        <f>IF(U195="zákl. přenesená",N195,0)</f>
        <v>0</v>
      </c>
      <c r="BH195" s="144">
        <f>IF(U195="sníž. přenesená",N195,0)</f>
        <v>0</v>
      </c>
      <c r="BI195" s="144">
        <f>IF(U195="nulová",N195,0)</f>
        <v>0</v>
      </c>
      <c r="BJ195" s="24" t="s">
        <v>85</v>
      </c>
      <c r="BK195" s="144">
        <f>ROUND(L195*K195,2)</f>
        <v>0</v>
      </c>
      <c r="BL195" s="24" t="s">
        <v>276</v>
      </c>
      <c r="BM195" s="24" t="s">
        <v>1318</v>
      </c>
    </row>
    <row r="196" s="10" customFormat="1" ht="16.5" customHeight="1">
      <c r="B196" s="234"/>
      <c r="C196" s="235"/>
      <c r="D196" s="235"/>
      <c r="E196" s="236" t="s">
        <v>22</v>
      </c>
      <c r="F196" s="237" t="s">
        <v>1319</v>
      </c>
      <c r="G196" s="238"/>
      <c r="H196" s="238"/>
      <c r="I196" s="238"/>
      <c r="J196" s="235"/>
      <c r="K196" s="236" t="s">
        <v>22</v>
      </c>
      <c r="L196" s="235"/>
      <c r="M196" s="235"/>
      <c r="N196" s="235"/>
      <c r="O196" s="235"/>
      <c r="P196" s="235"/>
      <c r="Q196" s="235"/>
      <c r="R196" s="239"/>
      <c r="T196" s="240"/>
      <c r="U196" s="235"/>
      <c r="V196" s="235"/>
      <c r="W196" s="235"/>
      <c r="X196" s="235"/>
      <c r="Y196" s="235"/>
      <c r="Z196" s="235"/>
      <c r="AA196" s="241"/>
      <c r="AT196" s="242" t="s">
        <v>280</v>
      </c>
      <c r="AU196" s="242" t="s">
        <v>277</v>
      </c>
      <c r="AV196" s="10" t="s">
        <v>85</v>
      </c>
      <c r="AW196" s="10" t="s">
        <v>35</v>
      </c>
      <c r="AX196" s="10" t="s">
        <v>77</v>
      </c>
      <c r="AY196" s="242" t="s">
        <v>272</v>
      </c>
    </row>
    <row r="197" s="11" customFormat="1" ht="16.5" customHeight="1">
      <c r="B197" s="243"/>
      <c r="C197" s="244"/>
      <c r="D197" s="244"/>
      <c r="E197" s="245" t="s">
        <v>22</v>
      </c>
      <c r="F197" s="246" t="s">
        <v>22</v>
      </c>
      <c r="G197" s="244"/>
      <c r="H197" s="244"/>
      <c r="I197" s="244"/>
      <c r="J197" s="244"/>
      <c r="K197" s="247">
        <v>0</v>
      </c>
      <c r="L197" s="244"/>
      <c r="M197" s="244"/>
      <c r="N197" s="244"/>
      <c r="O197" s="244"/>
      <c r="P197" s="244"/>
      <c r="Q197" s="244"/>
      <c r="R197" s="248"/>
      <c r="T197" s="249"/>
      <c r="U197" s="244"/>
      <c r="V197" s="244"/>
      <c r="W197" s="244"/>
      <c r="X197" s="244"/>
      <c r="Y197" s="244"/>
      <c r="Z197" s="244"/>
      <c r="AA197" s="250"/>
      <c r="AT197" s="251" t="s">
        <v>280</v>
      </c>
      <c r="AU197" s="251" t="s">
        <v>277</v>
      </c>
      <c r="AV197" s="11" t="s">
        <v>126</v>
      </c>
      <c r="AW197" s="11" t="s">
        <v>6</v>
      </c>
      <c r="AX197" s="11" t="s">
        <v>77</v>
      </c>
      <c r="AY197" s="251" t="s">
        <v>272</v>
      </c>
    </row>
    <row r="198" s="10" customFormat="1" ht="16.5" customHeight="1">
      <c r="B198" s="234"/>
      <c r="C198" s="235"/>
      <c r="D198" s="235"/>
      <c r="E198" s="236" t="s">
        <v>22</v>
      </c>
      <c r="F198" s="252" t="s">
        <v>1296</v>
      </c>
      <c r="G198" s="235"/>
      <c r="H198" s="235"/>
      <c r="I198" s="235"/>
      <c r="J198" s="235"/>
      <c r="K198" s="236" t="s">
        <v>22</v>
      </c>
      <c r="L198" s="235"/>
      <c r="M198" s="235"/>
      <c r="N198" s="235"/>
      <c r="O198" s="235"/>
      <c r="P198" s="235"/>
      <c r="Q198" s="235"/>
      <c r="R198" s="239"/>
      <c r="T198" s="240"/>
      <c r="U198" s="235"/>
      <c r="V198" s="235"/>
      <c r="W198" s="235"/>
      <c r="X198" s="235"/>
      <c r="Y198" s="235"/>
      <c r="Z198" s="235"/>
      <c r="AA198" s="241"/>
      <c r="AT198" s="242" t="s">
        <v>280</v>
      </c>
      <c r="AU198" s="242" t="s">
        <v>277</v>
      </c>
      <c r="AV198" s="10" t="s">
        <v>85</v>
      </c>
      <c r="AW198" s="10" t="s">
        <v>35</v>
      </c>
      <c r="AX198" s="10" t="s">
        <v>77</v>
      </c>
      <c r="AY198" s="242" t="s">
        <v>272</v>
      </c>
    </row>
    <row r="199" s="10" customFormat="1" ht="16.5" customHeight="1">
      <c r="B199" s="234"/>
      <c r="C199" s="235"/>
      <c r="D199" s="235"/>
      <c r="E199" s="236" t="s">
        <v>22</v>
      </c>
      <c r="F199" s="252" t="s">
        <v>527</v>
      </c>
      <c r="G199" s="235"/>
      <c r="H199" s="235"/>
      <c r="I199" s="235"/>
      <c r="J199" s="235"/>
      <c r="K199" s="236" t="s">
        <v>22</v>
      </c>
      <c r="L199" s="235"/>
      <c r="M199" s="235"/>
      <c r="N199" s="235"/>
      <c r="O199" s="235"/>
      <c r="P199" s="235"/>
      <c r="Q199" s="235"/>
      <c r="R199" s="239"/>
      <c r="T199" s="240"/>
      <c r="U199" s="235"/>
      <c r="V199" s="235"/>
      <c r="W199" s="235"/>
      <c r="X199" s="235"/>
      <c r="Y199" s="235"/>
      <c r="Z199" s="235"/>
      <c r="AA199" s="241"/>
      <c r="AT199" s="242" t="s">
        <v>280</v>
      </c>
      <c r="AU199" s="242" t="s">
        <v>277</v>
      </c>
      <c r="AV199" s="10" t="s">
        <v>85</v>
      </c>
      <c r="AW199" s="10" t="s">
        <v>35</v>
      </c>
      <c r="AX199" s="10" t="s">
        <v>77</v>
      </c>
      <c r="AY199" s="242" t="s">
        <v>272</v>
      </c>
    </row>
    <row r="200" s="11" customFormat="1" ht="16.5" customHeight="1">
      <c r="B200" s="243"/>
      <c r="C200" s="244"/>
      <c r="D200" s="244"/>
      <c r="E200" s="245" t="s">
        <v>22</v>
      </c>
      <c r="F200" s="246" t="s">
        <v>1320</v>
      </c>
      <c r="G200" s="244"/>
      <c r="H200" s="244"/>
      <c r="I200" s="244"/>
      <c r="J200" s="244"/>
      <c r="K200" s="247">
        <v>9.5</v>
      </c>
      <c r="L200" s="244"/>
      <c r="M200" s="244"/>
      <c r="N200" s="244"/>
      <c r="O200" s="244"/>
      <c r="P200" s="244"/>
      <c r="Q200" s="244"/>
      <c r="R200" s="248"/>
      <c r="T200" s="249"/>
      <c r="U200" s="244"/>
      <c r="V200" s="244"/>
      <c r="W200" s="244"/>
      <c r="X200" s="244"/>
      <c r="Y200" s="244"/>
      <c r="Z200" s="244"/>
      <c r="AA200" s="250"/>
      <c r="AT200" s="251" t="s">
        <v>280</v>
      </c>
      <c r="AU200" s="251" t="s">
        <v>277</v>
      </c>
      <c r="AV200" s="11" t="s">
        <v>126</v>
      </c>
      <c r="AW200" s="11" t="s">
        <v>35</v>
      </c>
      <c r="AX200" s="11" t="s">
        <v>77</v>
      </c>
      <c r="AY200" s="251" t="s">
        <v>272</v>
      </c>
    </row>
    <row r="201" s="12" customFormat="1" ht="16.5" customHeight="1">
      <c r="B201" s="253"/>
      <c r="C201" s="254"/>
      <c r="D201" s="254"/>
      <c r="E201" s="255" t="s">
        <v>22</v>
      </c>
      <c r="F201" s="256" t="s">
        <v>284</v>
      </c>
      <c r="G201" s="254"/>
      <c r="H201" s="254"/>
      <c r="I201" s="254"/>
      <c r="J201" s="254"/>
      <c r="K201" s="257">
        <v>9.5</v>
      </c>
      <c r="L201" s="254"/>
      <c r="M201" s="254"/>
      <c r="N201" s="254"/>
      <c r="O201" s="254"/>
      <c r="P201" s="254"/>
      <c r="Q201" s="254"/>
      <c r="R201" s="258"/>
      <c r="T201" s="259"/>
      <c r="U201" s="254"/>
      <c r="V201" s="254"/>
      <c r="W201" s="254"/>
      <c r="X201" s="254"/>
      <c r="Y201" s="254"/>
      <c r="Z201" s="254"/>
      <c r="AA201" s="260"/>
      <c r="AT201" s="261" t="s">
        <v>280</v>
      </c>
      <c r="AU201" s="261" t="s">
        <v>277</v>
      </c>
      <c r="AV201" s="12" t="s">
        <v>277</v>
      </c>
      <c r="AW201" s="12" t="s">
        <v>35</v>
      </c>
      <c r="AX201" s="12" t="s">
        <v>77</v>
      </c>
      <c r="AY201" s="261" t="s">
        <v>272</v>
      </c>
    </row>
    <row r="202" s="13" customFormat="1" ht="16.5" customHeight="1">
      <c r="B202" s="262"/>
      <c r="C202" s="263"/>
      <c r="D202" s="263"/>
      <c r="E202" s="264" t="s">
        <v>22</v>
      </c>
      <c r="F202" s="265" t="s">
        <v>285</v>
      </c>
      <c r="G202" s="263"/>
      <c r="H202" s="263"/>
      <c r="I202" s="263"/>
      <c r="J202" s="263"/>
      <c r="K202" s="266">
        <v>9.5</v>
      </c>
      <c r="L202" s="263"/>
      <c r="M202" s="263"/>
      <c r="N202" s="263"/>
      <c r="O202" s="263"/>
      <c r="P202" s="263"/>
      <c r="Q202" s="263"/>
      <c r="R202" s="267"/>
      <c r="T202" s="268"/>
      <c r="U202" s="263"/>
      <c r="V202" s="263"/>
      <c r="W202" s="263"/>
      <c r="X202" s="263"/>
      <c r="Y202" s="263"/>
      <c r="Z202" s="263"/>
      <c r="AA202" s="269"/>
      <c r="AT202" s="270" t="s">
        <v>280</v>
      </c>
      <c r="AU202" s="270" t="s">
        <v>277</v>
      </c>
      <c r="AV202" s="13" t="s">
        <v>276</v>
      </c>
      <c r="AW202" s="13" t="s">
        <v>35</v>
      </c>
      <c r="AX202" s="13" t="s">
        <v>85</v>
      </c>
      <c r="AY202" s="270" t="s">
        <v>272</v>
      </c>
    </row>
    <row r="203" s="1" customFormat="1" ht="25.5" customHeight="1">
      <c r="B203" s="48"/>
      <c r="C203" s="223" t="s">
        <v>331</v>
      </c>
      <c r="D203" s="223" t="s">
        <v>273</v>
      </c>
      <c r="E203" s="224" t="s">
        <v>1321</v>
      </c>
      <c r="F203" s="225" t="s">
        <v>1322</v>
      </c>
      <c r="G203" s="225"/>
      <c r="H203" s="225"/>
      <c r="I203" s="225"/>
      <c r="J203" s="226" t="s">
        <v>334</v>
      </c>
      <c r="K203" s="227">
        <v>122.92</v>
      </c>
      <c r="L203" s="228">
        <v>0</v>
      </c>
      <c r="M203" s="229"/>
      <c r="N203" s="230">
        <f>ROUND(L203*K203,2)</f>
        <v>0</v>
      </c>
      <c r="O203" s="230"/>
      <c r="P203" s="230"/>
      <c r="Q203" s="230"/>
      <c r="R203" s="50"/>
      <c r="T203" s="231" t="s">
        <v>22</v>
      </c>
      <c r="U203" s="58" t="s">
        <v>42</v>
      </c>
      <c r="V203" s="49"/>
      <c r="W203" s="232">
        <f>V203*K203</f>
        <v>0</v>
      </c>
      <c r="X203" s="232">
        <v>0.0070400000000000003</v>
      </c>
      <c r="Y203" s="232">
        <f>X203*K203</f>
        <v>0.86535680000000004</v>
      </c>
      <c r="Z203" s="232">
        <v>0</v>
      </c>
      <c r="AA203" s="233">
        <f>Z203*K203</f>
        <v>0</v>
      </c>
      <c r="AR203" s="24" t="s">
        <v>276</v>
      </c>
      <c r="AT203" s="24" t="s">
        <v>273</v>
      </c>
      <c r="AU203" s="24" t="s">
        <v>277</v>
      </c>
      <c r="AY203" s="24" t="s">
        <v>272</v>
      </c>
      <c r="BE203" s="144">
        <f>IF(U203="základní",N203,0)</f>
        <v>0</v>
      </c>
      <c r="BF203" s="144">
        <f>IF(U203="snížená",N203,0)</f>
        <v>0</v>
      </c>
      <c r="BG203" s="144">
        <f>IF(U203="zákl. přenesená",N203,0)</f>
        <v>0</v>
      </c>
      <c r="BH203" s="144">
        <f>IF(U203="sníž. přenesená",N203,0)</f>
        <v>0</v>
      </c>
      <c r="BI203" s="144">
        <f>IF(U203="nulová",N203,0)</f>
        <v>0</v>
      </c>
      <c r="BJ203" s="24" t="s">
        <v>85</v>
      </c>
      <c r="BK203" s="144">
        <f>ROUND(L203*K203,2)</f>
        <v>0</v>
      </c>
      <c r="BL203" s="24" t="s">
        <v>276</v>
      </c>
      <c r="BM203" s="24" t="s">
        <v>1323</v>
      </c>
    </row>
    <row r="204" s="10" customFormat="1" ht="16.5" customHeight="1">
      <c r="B204" s="234"/>
      <c r="C204" s="235"/>
      <c r="D204" s="235"/>
      <c r="E204" s="236" t="s">
        <v>22</v>
      </c>
      <c r="F204" s="237" t="s">
        <v>1324</v>
      </c>
      <c r="G204" s="238"/>
      <c r="H204" s="238"/>
      <c r="I204" s="238"/>
      <c r="J204" s="235"/>
      <c r="K204" s="236" t="s">
        <v>22</v>
      </c>
      <c r="L204" s="235"/>
      <c r="M204" s="235"/>
      <c r="N204" s="235"/>
      <c r="O204" s="235"/>
      <c r="P204" s="235"/>
      <c r="Q204" s="235"/>
      <c r="R204" s="239"/>
      <c r="T204" s="240"/>
      <c r="U204" s="235"/>
      <c r="V204" s="235"/>
      <c r="W204" s="235"/>
      <c r="X204" s="235"/>
      <c r="Y204" s="235"/>
      <c r="Z204" s="235"/>
      <c r="AA204" s="241"/>
      <c r="AT204" s="242" t="s">
        <v>280</v>
      </c>
      <c r="AU204" s="242" t="s">
        <v>277</v>
      </c>
      <c r="AV204" s="10" t="s">
        <v>85</v>
      </c>
      <c r="AW204" s="10" t="s">
        <v>35</v>
      </c>
      <c r="AX204" s="10" t="s">
        <v>77</v>
      </c>
      <c r="AY204" s="242" t="s">
        <v>272</v>
      </c>
    </row>
    <row r="205" s="11" customFormat="1" ht="16.5" customHeight="1">
      <c r="B205" s="243"/>
      <c r="C205" s="244"/>
      <c r="D205" s="244"/>
      <c r="E205" s="245" t="s">
        <v>22</v>
      </c>
      <c r="F205" s="246" t="s">
        <v>22</v>
      </c>
      <c r="G205" s="244"/>
      <c r="H205" s="244"/>
      <c r="I205" s="244"/>
      <c r="J205" s="244"/>
      <c r="K205" s="247">
        <v>0</v>
      </c>
      <c r="L205" s="244"/>
      <c r="M205" s="244"/>
      <c r="N205" s="244"/>
      <c r="O205" s="244"/>
      <c r="P205" s="244"/>
      <c r="Q205" s="244"/>
      <c r="R205" s="248"/>
      <c r="T205" s="249"/>
      <c r="U205" s="244"/>
      <c r="V205" s="244"/>
      <c r="W205" s="244"/>
      <c r="X205" s="244"/>
      <c r="Y205" s="244"/>
      <c r="Z205" s="244"/>
      <c r="AA205" s="250"/>
      <c r="AT205" s="251" t="s">
        <v>280</v>
      </c>
      <c r="AU205" s="251" t="s">
        <v>277</v>
      </c>
      <c r="AV205" s="11" t="s">
        <v>126</v>
      </c>
      <c r="AW205" s="11" t="s">
        <v>6</v>
      </c>
      <c r="AX205" s="11" t="s">
        <v>77</v>
      </c>
      <c r="AY205" s="251" t="s">
        <v>272</v>
      </c>
    </row>
    <row r="206" s="10" customFormat="1" ht="16.5" customHeight="1">
      <c r="B206" s="234"/>
      <c r="C206" s="235"/>
      <c r="D206" s="235"/>
      <c r="E206" s="236" t="s">
        <v>22</v>
      </c>
      <c r="F206" s="252" t="s">
        <v>1325</v>
      </c>
      <c r="G206" s="235"/>
      <c r="H206" s="235"/>
      <c r="I206" s="235"/>
      <c r="J206" s="235"/>
      <c r="K206" s="236" t="s">
        <v>22</v>
      </c>
      <c r="L206" s="235"/>
      <c r="M206" s="235"/>
      <c r="N206" s="235"/>
      <c r="O206" s="235"/>
      <c r="P206" s="235"/>
      <c r="Q206" s="235"/>
      <c r="R206" s="239"/>
      <c r="T206" s="240"/>
      <c r="U206" s="235"/>
      <c r="V206" s="235"/>
      <c r="W206" s="235"/>
      <c r="X206" s="235"/>
      <c r="Y206" s="235"/>
      <c r="Z206" s="235"/>
      <c r="AA206" s="241"/>
      <c r="AT206" s="242" t="s">
        <v>280</v>
      </c>
      <c r="AU206" s="242" t="s">
        <v>277</v>
      </c>
      <c r="AV206" s="10" t="s">
        <v>85</v>
      </c>
      <c r="AW206" s="10" t="s">
        <v>35</v>
      </c>
      <c r="AX206" s="10" t="s">
        <v>77</v>
      </c>
      <c r="AY206" s="242" t="s">
        <v>272</v>
      </c>
    </row>
    <row r="207" s="11" customFormat="1" ht="16.5" customHeight="1">
      <c r="B207" s="243"/>
      <c r="C207" s="244"/>
      <c r="D207" s="244"/>
      <c r="E207" s="245" t="s">
        <v>22</v>
      </c>
      <c r="F207" s="246" t="s">
        <v>1273</v>
      </c>
      <c r="G207" s="244"/>
      <c r="H207" s="244"/>
      <c r="I207" s="244"/>
      <c r="J207" s="244"/>
      <c r="K207" s="247">
        <v>122.92</v>
      </c>
      <c r="L207" s="244"/>
      <c r="M207" s="244"/>
      <c r="N207" s="244"/>
      <c r="O207" s="244"/>
      <c r="P207" s="244"/>
      <c r="Q207" s="244"/>
      <c r="R207" s="248"/>
      <c r="T207" s="249"/>
      <c r="U207" s="244"/>
      <c r="V207" s="244"/>
      <c r="W207" s="244"/>
      <c r="X207" s="244"/>
      <c r="Y207" s="244"/>
      <c r="Z207" s="244"/>
      <c r="AA207" s="250"/>
      <c r="AT207" s="251" t="s">
        <v>280</v>
      </c>
      <c r="AU207" s="251" t="s">
        <v>277</v>
      </c>
      <c r="AV207" s="11" t="s">
        <v>126</v>
      </c>
      <c r="AW207" s="11" t="s">
        <v>35</v>
      </c>
      <c r="AX207" s="11" t="s">
        <v>77</v>
      </c>
      <c r="AY207" s="251" t="s">
        <v>272</v>
      </c>
    </row>
    <row r="208" s="12" customFormat="1" ht="16.5" customHeight="1">
      <c r="B208" s="253"/>
      <c r="C208" s="254"/>
      <c r="D208" s="254"/>
      <c r="E208" s="255" t="s">
        <v>22</v>
      </c>
      <c r="F208" s="256" t="s">
        <v>284</v>
      </c>
      <c r="G208" s="254"/>
      <c r="H208" s="254"/>
      <c r="I208" s="254"/>
      <c r="J208" s="254"/>
      <c r="K208" s="257">
        <v>122.92</v>
      </c>
      <c r="L208" s="254"/>
      <c r="M208" s="254"/>
      <c r="N208" s="254"/>
      <c r="O208" s="254"/>
      <c r="P208" s="254"/>
      <c r="Q208" s="254"/>
      <c r="R208" s="258"/>
      <c r="T208" s="259"/>
      <c r="U208" s="254"/>
      <c r="V208" s="254"/>
      <c r="W208" s="254"/>
      <c r="X208" s="254"/>
      <c r="Y208" s="254"/>
      <c r="Z208" s="254"/>
      <c r="AA208" s="260"/>
      <c r="AT208" s="261" t="s">
        <v>280</v>
      </c>
      <c r="AU208" s="261" t="s">
        <v>277</v>
      </c>
      <c r="AV208" s="12" t="s">
        <v>277</v>
      </c>
      <c r="AW208" s="12" t="s">
        <v>35</v>
      </c>
      <c r="AX208" s="12" t="s">
        <v>77</v>
      </c>
      <c r="AY208" s="261" t="s">
        <v>272</v>
      </c>
    </row>
    <row r="209" s="13" customFormat="1" ht="16.5" customHeight="1">
      <c r="B209" s="262"/>
      <c r="C209" s="263"/>
      <c r="D209" s="263"/>
      <c r="E209" s="264" t="s">
        <v>22</v>
      </c>
      <c r="F209" s="265" t="s">
        <v>285</v>
      </c>
      <c r="G209" s="263"/>
      <c r="H209" s="263"/>
      <c r="I209" s="263"/>
      <c r="J209" s="263"/>
      <c r="K209" s="266">
        <v>122.92</v>
      </c>
      <c r="L209" s="263"/>
      <c r="M209" s="263"/>
      <c r="N209" s="263"/>
      <c r="O209" s="263"/>
      <c r="P209" s="263"/>
      <c r="Q209" s="263"/>
      <c r="R209" s="267"/>
      <c r="T209" s="268"/>
      <c r="U209" s="263"/>
      <c r="V209" s="263"/>
      <c r="W209" s="263"/>
      <c r="X209" s="263"/>
      <c r="Y209" s="263"/>
      <c r="Z209" s="263"/>
      <c r="AA209" s="269"/>
      <c r="AT209" s="270" t="s">
        <v>280</v>
      </c>
      <c r="AU209" s="270" t="s">
        <v>277</v>
      </c>
      <c r="AV209" s="13" t="s">
        <v>276</v>
      </c>
      <c r="AW209" s="13" t="s">
        <v>35</v>
      </c>
      <c r="AX209" s="13" t="s">
        <v>85</v>
      </c>
      <c r="AY209" s="270" t="s">
        <v>272</v>
      </c>
    </row>
    <row r="210" s="1" customFormat="1" ht="38.25" customHeight="1">
      <c r="B210" s="48"/>
      <c r="C210" s="223" t="s">
        <v>338</v>
      </c>
      <c r="D210" s="223" t="s">
        <v>273</v>
      </c>
      <c r="E210" s="224" t="s">
        <v>1326</v>
      </c>
      <c r="F210" s="225" t="s">
        <v>1327</v>
      </c>
      <c r="G210" s="225"/>
      <c r="H210" s="225"/>
      <c r="I210" s="225"/>
      <c r="J210" s="226" t="s">
        <v>334</v>
      </c>
      <c r="K210" s="227">
        <v>122.92</v>
      </c>
      <c r="L210" s="228">
        <v>0</v>
      </c>
      <c r="M210" s="229"/>
      <c r="N210" s="230">
        <f>ROUND(L210*K210,2)</f>
        <v>0</v>
      </c>
      <c r="O210" s="230"/>
      <c r="P210" s="230"/>
      <c r="Q210" s="230"/>
      <c r="R210" s="50"/>
      <c r="T210" s="231" t="s">
        <v>22</v>
      </c>
      <c r="U210" s="58" t="s">
        <v>42</v>
      </c>
      <c r="V210" s="49"/>
      <c r="W210" s="232">
        <f>V210*K210</f>
        <v>0</v>
      </c>
      <c r="X210" s="232">
        <v>0.0073499999999999998</v>
      </c>
      <c r="Y210" s="232">
        <f>X210*K210</f>
        <v>0.90346199999999999</v>
      </c>
      <c r="Z210" s="232">
        <v>0</v>
      </c>
      <c r="AA210" s="233">
        <f>Z210*K210</f>
        <v>0</v>
      </c>
      <c r="AR210" s="24" t="s">
        <v>276</v>
      </c>
      <c r="AT210" s="24" t="s">
        <v>273</v>
      </c>
      <c r="AU210" s="24" t="s">
        <v>277</v>
      </c>
      <c r="AY210" s="24" t="s">
        <v>272</v>
      </c>
      <c r="BE210" s="144">
        <f>IF(U210="základní",N210,0)</f>
        <v>0</v>
      </c>
      <c r="BF210" s="144">
        <f>IF(U210="snížená",N210,0)</f>
        <v>0</v>
      </c>
      <c r="BG210" s="144">
        <f>IF(U210="zákl. přenesená",N210,0)</f>
        <v>0</v>
      </c>
      <c r="BH210" s="144">
        <f>IF(U210="sníž. přenesená",N210,0)</f>
        <v>0</v>
      </c>
      <c r="BI210" s="144">
        <f>IF(U210="nulová",N210,0)</f>
        <v>0</v>
      </c>
      <c r="BJ210" s="24" t="s">
        <v>85</v>
      </c>
      <c r="BK210" s="144">
        <f>ROUND(L210*K210,2)</f>
        <v>0</v>
      </c>
      <c r="BL210" s="24" t="s">
        <v>276</v>
      </c>
      <c r="BM210" s="24" t="s">
        <v>1328</v>
      </c>
    </row>
    <row r="211" s="10" customFormat="1" ht="16.5" customHeight="1">
      <c r="B211" s="234"/>
      <c r="C211" s="235"/>
      <c r="D211" s="235"/>
      <c r="E211" s="236" t="s">
        <v>22</v>
      </c>
      <c r="F211" s="237" t="s">
        <v>1329</v>
      </c>
      <c r="G211" s="238"/>
      <c r="H211" s="238"/>
      <c r="I211" s="238"/>
      <c r="J211" s="235"/>
      <c r="K211" s="236" t="s">
        <v>22</v>
      </c>
      <c r="L211" s="235"/>
      <c r="M211" s="235"/>
      <c r="N211" s="235"/>
      <c r="O211" s="235"/>
      <c r="P211" s="235"/>
      <c r="Q211" s="235"/>
      <c r="R211" s="239"/>
      <c r="T211" s="240"/>
      <c r="U211" s="235"/>
      <c r="V211" s="235"/>
      <c r="W211" s="235"/>
      <c r="X211" s="235"/>
      <c r="Y211" s="235"/>
      <c r="Z211" s="235"/>
      <c r="AA211" s="241"/>
      <c r="AT211" s="242" t="s">
        <v>280</v>
      </c>
      <c r="AU211" s="242" t="s">
        <v>277</v>
      </c>
      <c r="AV211" s="10" t="s">
        <v>85</v>
      </c>
      <c r="AW211" s="10" t="s">
        <v>35</v>
      </c>
      <c r="AX211" s="10" t="s">
        <v>77</v>
      </c>
      <c r="AY211" s="242" t="s">
        <v>272</v>
      </c>
    </row>
    <row r="212" s="11" customFormat="1" ht="16.5" customHeight="1">
      <c r="B212" s="243"/>
      <c r="C212" s="244"/>
      <c r="D212" s="244"/>
      <c r="E212" s="245" t="s">
        <v>22</v>
      </c>
      <c r="F212" s="246" t="s">
        <v>22</v>
      </c>
      <c r="G212" s="244"/>
      <c r="H212" s="244"/>
      <c r="I212" s="244"/>
      <c r="J212" s="244"/>
      <c r="K212" s="247">
        <v>0</v>
      </c>
      <c r="L212" s="244"/>
      <c r="M212" s="244"/>
      <c r="N212" s="244"/>
      <c r="O212" s="244"/>
      <c r="P212" s="244"/>
      <c r="Q212" s="244"/>
      <c r="R212" s="248"/>
      <c r="T212" s="249"/>
      <c r="U212" s="244"/>
      <c r="V212" s="244"/>
      <c r="W212" s="244"/>
      <c r="X212" s="244"/>
      <c r="Y212" s="244"/>
      <c r="Z212" s="244"/>
      <c r="AA212" s="250"/>
      <c r="AT212" s="251" t="s">
        <v>280</v>
      </c>
      <c r="AU212" s="251" t="s">
        <v>277</v>
      </c>
      <c r="AV212" s="11" t="s">
        <v>126</v>
      </c>
      <c r="AW212" s="11" t="s">
        <v>6</v>
      </c>
      <c r="AX212" s="11" t="s">
        <v>77</v>
      </c>
      <c r="AY212" s="251" t="s">
        <v>272</v>
      </c>
    </row>
    <row r="213" s="10" customFormat="1" ht="16.5" customHeight="1">
      <c r="B213" s="234"/>
      <c r="C213" s="235"/>
      <c r="D213" s="235"/>
      <c r="E213" s="236" t="s">
        <v>22</v>
      </c>
      <c r="F213" s="252" t="s">
        <v>1325</v>
      </c>
      <c r="G213" s="235"/>
      <c r="H213" s="235"/>
      <c r="I213" s="235"/>
      <c r="J213" s="235"/>
      <c r="K213" s="236" t="s">
        <v>22</v>
      </c>
      <c r="L213" s="235"/>
      <c r="M213" s="235"/>
      <c r="N213" s="235"/>
      <c r="O213" s="235"/>
      <c r="P213" s="235"/>
      <c r="Q213" s="235"/>
      <c r="R213" s="239"/>
      <c r="T213" s="240"/>
      <c r="U213" s="235"/>
      <c r="V213" s="235"/>
      <c r="W213" s="235"/>
      <c r="X213" s="235"/>
      <c r="Y213" s="235"/>
      <c r="Z213" s="235"/>
      <c r="AA213" s="241"/>
      <c r="AT213" s="242" t="s">
        <v>280</v>
      </c>
      <c r="AU213" s="242" t="s">
        <v>277</v>
      </c>
      <c r="AV213" s="10" t="s">
        <v>85</v>
      </c>
      <c r="AW213" s="10" t="s">
        <v>35</v>
      </c>
      <c r="AX213" s="10" t="s">
        <v>77</v>
      </c>
      <c r="AY213" s="242" t="s">
        <v>272</v>
      </c>
    </row>
    <row r="214" s="11" customFormat="1" ht="16.5" customHeight="1">
      <c r="B214" s="243"/>
      <c r="C214" s="244"/>
      <c r="D214" s="244"/>
      <c r="E214" s="245" t="s">
        <v>22</v>
      </c>
      <c r="F214" s="246" t="s">
        <v>1273</v>
      </c>
      <c r="G214" s="244"/>
      <c r="H214" s="244"/>
      <c r="I214" s="244"/>
      <c r="J214" s="244"/>
      <c r="K214" s="247">
        <v>122.92</v>
      </c>
      <c r="L214" s="244"/>
      <c r="M214" s="244"/>
      <c r="N214" s="244"/>
      <c r="O214" s="244"/>
      <c r="P214" s="244"/>
      <c r="Q214" s="244"/>
      <c r="R214" s="248"/>
      <c r="T214" s="249"/>
      <c r="U214" s="244"/>
      <c r="V214" s="244"/>
      <c r="W214" s="244"/>
      <c r="X214" s="244"/>
      <c r="Y214" s="244"/>
      <c r="Z214" s="244"/>
      <c r="AA214" s="250"/>
      <c r="AT214" s="251" t="s">
        <v>280</v>
      </c>
      <c r="AU214" s="251" t="s">
        <v>277</v>
      </c>
      <c r="AV214" s="11" t="s">
        <v>126</v>
      </c>
      <c r="AW214" s="11" t="s">
        <v>35</v>
      </c>
      <c r="AX214" s="11" t="s">
        <v>77</v>
      </c>
      <c r="AY214" s="251" t="s">
        <v>272</v>
      </c>
    </row>
    <row r="215" s="12" customFormat="1" ht="16.5" customHeight="1">
      <c r="B215" s="253"/>
      <c r="C215" s="254"/>
      <c r="D215" s="254"/>
      <c r="E215" s="255" t="s">
        <v>22</v>
      </c>
      <c r="F215" s="256" t="s">
        <v>284</v>
      </c>
      <c r="G215" s="254"/>
      <c r="H215" s="254"/>
      <c r="I215" s="254"/>
      <c r="J215" s="254"/>
      <c r="K215" s="257">
        <v>122.92</v>
      </c>
      <c r="L215" s="254"/>
      <c r="M215" s="254"/>
      <c r="N215" s="254"/>
      <c r="O215" s="254"/>
      <c r="P215" s="254"/>
      <c r="Q215" s="254"/>
      <c r="R215" s="258"/>
      <c r="T215" s="259"/>
      <c r="U215" s="254"/>
      <c r="V215" s="254"/>
      <c r="W215" s="254"/>
      <c r="X215" s="254"/>
      <c r="Y215" s="254"/>
      <c r="Z215" s="254"/>
      <c r="AA215" s="260"/>
      <c r="AT215" s="261" t="s">
        <v>280</v>
      </c>
      <c r="AU215" s="261" t="s">
        <v>277</v>
      </c>
      <c r="AV215" s="12" t="s">
        <v>277</v>
      </c>
      <c r="AW215" s="12" t="s">
        <v>35</v>
      </c>
      <c r="AX215" s="12" t="s">
        <v>77</v>
      </c>
      <c r="AY215" s="261" t="s">
        <v>272</v>
      </c>
    </row>
    <row r="216" s="13" customFormat="1" ht="16.5" customHeight="1">
      <c r="B216" s="262"/>
      <c r="C216" s="263"/>
      <c r="D216" s="263"/>
      <c r="E216" s="264" t="s">
        <v>22</v>
      </c>
      <c r="F216" s="265" t="s">
        <v>285</v>
      </c>
      <c r="G216" s="263"/>
      <c r="H216" s="263"/>
      <c r="I216" s="263"/>
      <c r="J216" s="263"/>
      <c r="K216" s="266">
        <v>122.92</v>
      </c>
      <c r="L216" s="263"/>
      <c r="M216" s="263"/>
      <c r="N216" s="263"/>
      <c r="O216" s="263"/>
      <c r="P216" s="263"/>
      <c r="Q216" s="263"/>
      <c r="R216" s="267"/>
      <c r="T216" s="268"/>
      <c r="U216" s="263"/>
      <c r="V216" s="263"/>
      <c r="W216" s="263"/>
      <c r="X216" s="263"/>
      <c r="Y216" s="263"/>
      <c r="Z216" s="263"/>
      <c r="AA216" s="269"/>
      <c r="AT216" s="270" t="s">
        <v>280</v>
      </c>
      <c r="AU216" s="270" t="s">
        <v>277</v>
      </c>
      <c r="AV216" s="13" t="s">
        <v>276</v>
      </c>
      <c r="AW216" s="13" t="s">
        <v>35</v>
      </c>
      <c r="AX216" s="13" t="s">
        <v>85</v>
      </c>
      <c r="AY216" s="270" t="s">
        <v>272</v>
      </c>
    </row>
    <row r="217" s="1" customFormat="1" ht="38.25" customHeight="1">
      <c r="B217" s="48"/>
      <c r="C217" s="223" t="s">
        <v>343</v>
      </c>
      <c r="D217" s="223" t="s">
        <v>273</v>
      </c>
      <c r="E217" s="224" t="s">
        <v>513</v>
      </c>
      <c r="F217" s="225" t="s">
        <v>514</v>
      </c>
      <c r="G217" s="225"/>
      <c r="H217" s="225"/>
      <c r="I217" s="225"/>
      <c r="J217" s="226" t="s">
        <v>334</v>
      </c>
      <c r="K217" s="227">
        <v>347.69200000000001</v>
      </c>
      <c r="L217" s="228">
        <v>0</v>
      </c>
      <c r="M217" s="229"/>
      <c r="N217" s="230">
        <f>ROUND(L217*K217,2)</f>
        <v>0</v>
      </c>
      <c r="O217" s="230"/>
      <c r="P217" s="230"/>
      <c r="Q217" s="230"/>
      <c r="R217" s="50"/>
      <c r="T217" s="231" t="s">
        <v>22</v>
      </c>
      <c r="U217" s="58" t="s">
        <v>42</v>
      </c>
      <c r="V217" s="49"/>
      <c r="W217" s="232">
        <f>V217*K217</f>
        <v>0</v>
      </c>
      <c r="X217" s="232">
        <v>0.00025999999999999998</v>
      </c>
      <c r="Y217" s="232">
        <f>X217*K217</f>
        <v>0.090399919999999995</v>
      </c>
      <c r="Z217" s="232">
        <v>0</v>
      </c>
      <c r="AA217" s="233">
        <f>Z217*K217</f>
        <v>0</v>
      </c>
      <c r="AR217" s="24" t="s">
        <v>276</v>
      </c>
      <c r="AT217" s="24" t="s">
        <v>273</v>
      </c>
      <c r="AU217" s="24" t="s">
        <v>277</v>
      </c>
      <c r="AY217" s="24" t="s">
        <v>272</v>
      </c>
      <c r="BE217" s="144">
        <f>IF(U217="základní",N217,0)</f>
        <v>0</v>
      </c>
      <c r="BF217" s="144">
        <f>IF(U217="snížená",N217,0)</f>
        <v>0</v>
      </c>
      <c r="BG217" s="144">
        <f>IF(U217="zákl. přenesená",N217,0)</f>
        <v>0</v>
      </c>
      <c r="BH217" s="144">
        <f>IF(U217="sníž. přenesená",N217,0)</f>
        <v>0</v>
      </c>
      <c r="BI217" s="144">
        <f>IF(U217="nulová",N217,0)</f>
        <v>0</v>
      </c>
      <c r="BJ217" s="24" t="s">
        <v>85</v>
      </c>
      <c r="BK217" s="144">
        <f>ROUND(L217*K217,2)</f>
        <v>0</v>
      </c>
      <c r="BL217" s="24" t="s">
        <v>276</v>
      </c>
      <c r="BM217" s="24" t="s">
        <v>1330</v>
      </c>
    </row>
    <row r="218" s="10" customFormat="1" ht="16.5" customHeight="1">
      <c r="B218" s="234"/>
      <c r="C218" s="235"/>
      <c r="D218" s="235"/>
      <c r="E218" s="236" t="s">
        <v>22</v>
      </c>
      <c r="F218" s="237" t="s">
        <v>516</v>
      </c>
      <c r="G218" s="238"/>
      <c r="H218" s="238"/>
      <c r="I218" s="238"/>
      <c r="J218" s="235"/>
      <c r="K218" s="236" t="s">
        <v>22</v>
      </c>
      <c r="L218" s="235"/>
      <c r="M218" s="235"/>
      <c r="N218" s="235"/>
      <c r="O218" s="235"/>
      <c r="P218" s="235"/>
      <c r="Q218" s="235"/>
      <c r="R218" s="239"/>
      <c r="T218" s="240"/>
      <c r="U218" s="235"/>
      <c r="V218" s="235"/>
      <c r="W218" s="235"/>
      <c r="X218" s="235"/>
      <c r="Y218" s="235"/>
      <c r="Z218" s="235"/>
      <c r="AA218" s="241"/>
      <c r="AT218" s="242" t="s">
        <v>280</v>
      </c>
      <c r="AU218" s="242" t="s">
        <v>277</v>
      </c>
      <c r="AV218" s="10" t="s">
        <v>85</v>
      </c>
      <c r="AW218" s="10" t="s">
        <v>35</v>
      </c>
      <c r="AX218" s="10" t="s">
        <v>77</v>
      </c>
      <c r="AY218" s="242" t="s">
        <v>272</v>
      </c>
    </row>
    <row r="219" s="11" customFormat="1" ht="16.5" customHeight="1">
      <c r="B219" s="243"/>
      <c r="C219" s="244"/>
      <c r="D219" s="244"/>
      <c r="E219" s="245" t="s">
        <v>22</v>
      </c>
      <c r="F219" s="246" t="s">
        <v>22</v>
      </c>
      <c r="G219" s="244"/>
      <c r="H219" s="244"/>
      <c r="I219" s="244"/>
      <c r="J219" s="244"/>
      <c r="K219" s="247">
        <v>0</v>
      </c>
      <c r="L219" s="244"/>
      <c r="M219" s="244"/>
      <c r="N219" s="244"/>
      <c r="O219" s="244"/>
      <c r="P219" s="244"/>
      <c r="Q219" s="244"/>
      <c r="R219" s="248"/>
      <c r="T219" s="249"/>
      <c r="U219" s="244"/>
      <c r="V219" s="244"/>
      <c r="W219" s="244"/>
      <c r="X219" s="244"/>
      <c r="Y219" s="244"/>
      <c r="Z219" s="244"/>
      <c r="AA219" s="250"/>
      <c r="AT219" s="251" t="s">
        <v>280</v>
      </c>
      <c r="AU219" s="251" t="s">
        <v>277</v>
      </c>
      <c r="AV219" s="11" t="s">
        <v>126</v>
      </c>
      <c r="AW219" s="11" t="s">
        <v>6</v>
      </c>
      <c r="AX219" s="11" t="s">
        <v>77</v>
      </c>
      <c r="AY219" s="251" t="s">
        <v>272</v>
      </c>
    </row>
    <row r="220" s="10" customFormat="1" ht="16.5" customHeight="1">
      <c r="B220" s="234"/>
      <c r="C220" s="235"/>
      <c r="D220" s="235"/>
      <c r="E220" s="236" t="s">
        <v>22</v>
      </c>
      <c r="F220" s="252" t="s">
        <v>1331</v>
      </c>
      <c r="G220" s="235"/>
      <c r="H220" s="235"/>
      <c r="I220" s="235"/>
      <c r="J220" s="235"/>
      <c r="K220" s="236" t="s">
        <v>22</v>
      </c>
      <c r="L220" s="235"/>
      <c r="M220" s="235"/>
      <c r="N220" s="235"/>
      <c r="O220" s="235"/>
      <c r="P220" s="235"/>
      <c r="Q220" s="235"/>
      <c r="R220" s="239"/>
      <c r="T220" s="240"/>
      <c r="U220" s="235"/>
      <c r="V220" s="235"/>
      <c r="W220" s="235"/>
      <c r="X220" s="235"/>
      <c r="Y220" s="235"/>
      <c r="Z220" s="235"/>
      <c r="AA220" s="241"/>
      <c r="AT220" s="242" t="s">
        <v>280</v>
      </c>
      <c r="AU220" s="242" t="s">
        <v>277</v>
      </c>
      <c r="AV220" s="10" t="s">
        <v>85</v>
      </c>
      <c r="AW220" s="10" t="s">
        <v>35</v>
      </c>
      <c r="AX220" s="10" t="s">
        <v>77</v>
      </c>
      <c r="AY220" s="242" t="s">
        <v>272</v>
      </c>
    </row>
    <row r="221" s="11" customFormat="1" ht="16.5" customHeight="1">
      <c r="B221" s="243"/>
      <c r="C221" s="244"/>
      <c r="D221" s="244"/>
      <c r="E221" s="245" t="s">
        <v>22</v>
      </c>
      <c r="F221" s="246" t="s">
        <v>1275</v>
      </c>
      <c r="G221" s="244"/>
      <c r="H221" s="244"/>
      <c r="I221" s="244"/>
      <c r="J221" s="244"/>
      <c r="K221" s="247">
        <v>173.846</v>
      </c>
      <c r="L221" s="244"/>
      <c r="M221" s="244"/>
      <c r="N221" s="244"/>
      <c r="O221" s="244"/>
      <c r="P221" s="244"/>
      <c r="Q221" s="244"/>
      <c r="R221" s="248"/>
      <c r="T221" s="249"/>
      <c r="U221" s="244"/>
      <c r="V221" s="244"/>
      <c r="W221" s="244"/>
      <c r="X221" s="244"/>
      <c r="Y221" s="244"/>
      <c r="Z221" s="244"/>
      <c r="AA221" s="250"/>
      <c r="AT221" s="251" t="s">
        <v>280</v>
      </c>
      <c r="AU221" s="251" t="s">
        <v>277</v>
      </c>
      <c r="AV221" s="11" t="s">
        <v>126</v>
      </c>
      <c r="AW221" s="11" t="s">
        <v>35</v>
      </c>
      <c r="AX221" s="11" t="s">
        <v>77</v>
      </c>
      <c r="AY221" s="251" t="s">
        <v>272</v>
      </c>
    </row>
    <row r="222" s="12" customFormat="1" ht="16.5" customHeight="1">
      <c r="B222" s="253"/>
      <c r="C222" s="254"/>
      <c r="D222" s="254"/>
      <c r="E222" s="255" t="s">
        <v>22</v>
      </c>
      <c r="F222" s="256" t="s">
        <v>284</v>
      </c>
      <c r="G222" s="254"/>
      <c r="H222" s="254"/>
      <c r="I222" s="254"/>
      <c r="J222" s="254"/>
      <c r="K222" s="257">
        <v>173.846</v>
      </c>
      <c r="L222" s="254"/>
      <c r="M222" s="254"/>
      <c r="N222" s="254"/>
      <c r="O222" s="254"/>
      <c r="P222" s="254"/>
      <c r="Q222" s="254"/>
      <c r="R222" s="258"/>
      <c r="T222" s="259"/>
      <c r="U222" s="254"/>
      <c r="V222" s="254"/>
      <c r="W222" s="254"/>
      <c r="X222" s="254"/>
      <c r="Y222" s="254"/>
      <c r="Z222" s="254"/>
      <c r="AA222" s="260"/>
      <c r="AT222" s="261" t="s">
        <v>280</v>
      </c>
      <c r="AU222" s="261" t="s">
        <v>277</v>
      </c>
      <c r="AV222" s="12" t="s">
        <v>277</v>
      </c>
      <c r="AW222" s="12" t="s">
        <v>35</v>
      </c>
      <c r="AX222" s="12" t="s">
        <v>77</v>
      </c>
      <c r="AY222" s="261" t="s">
        <v>272</v>
      </c>
    </row>
    <row r="223" s="11" customFormat="1" ht="16.5" customHeight="1">
      <c r="B223" s="243"/>
      <c r="C223" s="244"/>
      <c r="D223" s="244"/>
      <c r="E223" s="245" t="s">
        <v>22</v>
      </c>
      <c r="F223" s="246" t="s">
        <v>22</v>
      </c>
      <c r="G223" s="244"/>
      <c r="H223" s="244"/>
      <c r="I223" s="244"/>
      <c r="J223" s="244"/>
      <c r="K223" s="247">
        <v>0</v>
      </c>
      <c r="L223" s="244"/>
      <c r="M223" s="244"/>
      <c r="N223" s="244"/>
      <c r="O223" s="244"/>
      <c r="P223" s="244"/>
      <c r="Q223" s="244"/>
      <c r="R223" s="248"/>
      <c r="T223" s="249"/>
      <c r="U223" s="244"/>
      <c r="V223" s="244"/>
      <c r="W223" s="244"/>
      <c r="X223" s="244"/>
      <c r="Y223" s="244"/>
      <c r="Z223" s="244"/>
      <c r="AA223" s="250"/>
      <c r="AT223" s="251" t="s">
        <v>280</v>
      </c>
      <c r="AU223" s="251" t="s">
        <v>277</v>
      </c>
      <c r="AV223" s="11" t="s">
        <v>126</v>
      </c>
      <c r="AW223" s="11" t="s">
        <v>6</v>
      </c>
      <c r="AX223" s="11" t="s">
        <v>77</v>
      </c>
      <c r="AY223" s="251" t="s">
        <v>272</v>
      </c>
    </row>
    <row r="224" s="10" customFormat="1" ht="16.5" customHeight="1">
      <c r="B224" s="234"/>
      <c r="C224" s="235"/>
      <c r="D224" s="235"/>
      <c r="E224" s="236" t="s">
        <v>22</v>
      </c>
      <c r="F224" s="252" t="s">
        <v>518</v>
      </c>
      <c r="G224" s="235"/>
      <c r="H224" s="235"/>
      <c r="I224" s="235"/>
      <c r="J224" s="235"/>
      <c r="K224" s="236" t="s">
        <v>22</v>
      </c>
      <c r="L224" s="235"/>
      <c r="M224" s="235"/>
      <c r="N224" s="235"/>
      <c r="O224" s="235"/>
      <c r="P224" s="235"/>
      <c r="Q224" s="235"/>
      <c r="R224" s="239"/>
      <c r="T224" s="240"/>
      <c r="U224" s="235"/>
      <c r="V224" s="235"/>
      <c r="W224" s="235"/>
      <c r="X224" s="235"/>
      <c r="Y224" s="235"/>
      <c r="Z224" s="235"/>
      <c r="AA224" s="241"/>
      <c r="AT224" s="242" t="s">
        <v>280</v>
      </c>
      <c r="AU224" s="242" t="s">
        <v>277</v>
      </c>
      <c r="AV224" s="10" t="s">
        <v>85</v>
      </c>
      <c r="AW224" s="10" t="s">
        <v>35</v>
      </c>
      <c r="AX224" s="10" t="s">
        <v>77</v>
      </c>
      <c r="AY224" s="242" t="s">
        <v>272</v>
      </c>
    </row>
    <row r="225" s="11" customFormat="1" ht="16.5" customHeight="1">
      <c r="B225" s="243"/>
      <c r="C225" s="244"/>
      <c r="D225" s="244"/>
      <c r="E225" s="245" t="s">
        <v>22</v>
      </c>
      <c r="F225" s="246" t="s">
        <v>162</v>
      </c>
      <c r="G225" s="244"/>
      <c r="H225" s="244"/>
      <c r="I225" s="244"/>
      <c r="J225" s="244"/>
      <c r="K225" s="247">
        <v>173.846</v>
      </c>
      <c r="L225" s="244"/>
      <c r="M225" s="244"/>
      <c r="N225" s="244"/>
      <c r="O225" s="244"/>
      <c r="P225" s="244"/>
      <c r="Q225" s="244"/>
      <c r="R225" s="248"/>
      <c r="T225" s="249"/>
      <c r="U225" s="244"/>
      <c r="V225" s="244"/>
      <c r="W225" s="244"/>
      <c r="X225" s="244"/>
      <c r="Y225" s="244"/>
      <c r="Z225" s="244"/>
      <c r="AA225" s="250"/>
      <c r="AT225" s="251" t="s">
        <v>280</v>
      </c>
      <c r="AU225" s="251" t="s">
        <v>277</v>
      </c>
      <c r="AV225" s="11" t="s">
        <v>126</v>
      </c>
      <c r="AW225" s="11" t="s">
        <v>35</v>
      </c>
      <c r="AX225" s="11" t="s">
        <v>77</v>
      </c>
      <c r="AY225" s="251" t="s">
        <v>272</v>
      </c>
    </row>
    <row r="226" s="12" customFormat="1" ht="16.5" customHeight="1">
      <c r="B226" s="253"/>
      <c r="C226" s="254"/>
      <c r="D226" s="254"/>
      <c r="E226" s="255" t="s">
        <v>22</v>
      </c>
      <c r="F226" s="256" t="s">
        <v>284</v>
      </c>
      <c r="G226" s="254"/>
      <c r="H226" s="254"/>
      <c r="I226" s="254"/>
      <c r="J226" s="254"/>
      <c r="K226" s="257">
        <v>173.846</v>
      </c>
      <c r="L226" s="254"/>
      <c r="M226" s="254"/>
      <c r="N226" s="254"/>
      <c r="O226" s="254"/>
      <c r="P226" s="254"/>
      <c r="Q226" s="254"/>
      <c r="R226" s="258"/>
      <c r="T226" s="259"/>
      <c r="U226" s="254"/>
      <c r="V226" s="254"/>
      <c r="W226" s="254"/>
      <c r="X226" s="254"/>
      <c r="Y226" s="254"/>
      <c r="Z226" s="254"/>
      <c r="AA226" s="260"/>
      <c r="AT226" s="261" t="s">
        <v>280</v>
      </c>
      <c r="AU226" s="261" t="s">
        <v>277</v>
      </c>
      <c r="AV226" s="12" t="s">
        <v>277</v>
      </c>
      <c r="AW226" s="12" t="s">
        <v>35</v>
      </c>
      <c r="AX226" s="12" t="s">
        <v>77</v>
      </c>
      <c r="AY226" s="261" t="s">
        <v>272</v>
      </c>
    </row>
    <row r="227" s="13" customFormat="1" ht="16.5" customHeight="1">
      <c r="B227" s="262"/>
      <c r="C227" s="263"/>
      <c r="D227" s="263"/>
      <c r="E227" s="264" t="s">
        <v>22</v>
      </c>
      <c r="F227" s="265" t="s">
        <v>285</v>
      </c>
      <c r="G227" s="263"/>
      <c r="H227" s="263"/>
      <c r="I227" s="263"/>
      <c r="J227" s="263"/>
      <c r="K227" s="266">
        <v>347.69200000000001</v>
      </c>
      <c r="L227" s="263"/>
      <c r="M227" s="263"/>
      <c r="N227" s="263"/>
      <c r="O227" s="263"/>
      <c r="P227" s="263"/>
      <c r="Q227" s="263"/>
      <c r="R227" s="267"/>
      <c r="T227" s="268"/>
      <c r="U227" s="263"/>
      <c r="V227" s="263"/>
      <c r="W227" s="263"/>
      <c r="X227" s="263"/>
      <c r="Y227" s="263"/>
      <c r="Z227" s="263"/>
      <c r="AA227" s="269"/>
      <c r="AT227" s="270" t="s">
        <v>280</v>
      </c>
      <c r="AU227" s="270" t="s">
        <v>277</v>
      </c>
      <c r="AV227" s="13" t="s">
        <v>276</v>
      </c>
      <c r="AW227" s="13" t="s">
        <v>35</v>
      </c>
      <c r="AX227" s="13" t="s">
        <v>85</v>
      </c>
      <c r="AY227" s="270" t="s">
        <v>272</v>
      </c>
    </row>
    <row r="228" s="1" customFormat="1" ht="38.25" customHeight="1">
      <c r="B228" s="48"/>
      <c r="C228" s="223" t="s">
        <v>348</v>
      </c>
      <c r="D228" s="223" t="s">
        <v>273</v>
      </c>
      <c r="E228" s="224" t="s">
        <v>1332</v>
      </c>
      <c r="F228" s="225" t="s">
        <v>1333</v>
      </c>
      <c r="G228" s="225"/>
      <c r="H228" s="225"/>
      <c r="I228" s="225"/>
      <c r="J228" s="226" t="s">
        <v>334</v>
      </c>
      <c r="K228" s="227">
        <v>122.92</v>
      </c>
      <c r="L228" s="228">
        <v>0</v>
      </c>
      <c r="M228" s="229"/>
      <c r="N228" s="230">
        <f>ROUND(L228*K228,2)</f>
        <v>0</v>
      </c>
      <c r="O228" s="230"/>
      <c r="P228" s="230"/>
      <c r="Q228" s="230"/>
      <c r="R228" s="50"/>
      <c r="T228" s="231" t="s">
        <v>22</v>
      </c>
      <c r="U228" s="58" t="s">
        <v>42</v>
      </c>
      <c r="V228" s="49"/>
      <c r="W228" s="232">
        <f>V228*K228</f>
        <v>0</v>
      </c>
      <c r="X228" s="232">
        <v>0.020480000000000002</v>
      </c>
      <c r="Y228" s="232">
        <f>X228*K228</f>
        <v>2.5174016000000004</v>
      </c>
      <c r="Z228" s="232">
        <v>0</v>
      </c>
      <c r="AA228" s="233">
        <f>Z228*K228</f>
        <v>0</v>
      </c>
      <c r="AR228" s="24" t="s">
        <v>276</v>
      </c>
      <c r="AT228" s="24" t="s">
        <v>273</v>
      </c>
      <c r="AU228" s="24" t="s">
        <v>277</v>
      </c>
      <c r="AY228" s="24" t="s">
        <v>272</v>
      </c>
      <c r="BE228" s="144">
        <f>IF(U228="základní",N228,0)</f>
        <v>0</v>
      </c>
      <c r="BF228" s="144">
        <f>IF(U228="snížená",N228,0)</f>
        <v>0</v>
      </c>
      <c r="BG228" s="144">
        <f>IF(U228="zákl. přenesená",N228,0)</f>
        <v>0</v>
      </c>
      <c r="BH228" s="144">
        <f>IF(U228="sníž. přenesená",N228,0)</f>
        <v>0</v>
      </c>
      <c r="BI228" s="144">
        <f>IF(U228="nulová",N228,0)</f>
        <v>0</v>
      </c>
      <c r="BJ228" s="24" t="s">
        <v>85</v>
      </c>
      <c r="BK228" s="144">
        <f>ROUND(L228*K228,2)</f>
        <v>0</v>
      </c>
      <c r="BL228" s="24" t="s">
        <v>276</v>
      </c>
      <c r="BM228" s="24" t="s">
        <v>1334</v>
      </c>
    </row>
    <row r="229" s="10" customFormat="1" ht="16.5" customHeight="1">
      <c r="B229" s="234"/>
      <c r="C229" s="235"/>
      <c r="D229" s="235"/>
      <c r="E229" s="236" t="s">
        <v>22</v>
      </c>
      <c r="F229" s="237" t="s">
        <v>522</v>
      </c>
      <c r="G229" s="238"/>
      <c r="H229" s="238"/>
      <c r="I229" s="238"/>
      <c r="J229" s="235"/>
      <c r="K229" s="236" t="s">
        <v>22</v>
      </c>
      <c r="L229" s="235"/>
      <c r="M229" s="235"/>
      <c r="N229" s="235"/>
      <c r="O229" s="235"/>
      <c r="P229" s="235"/>
      <c r="Q229" s="235"/>
      <c r="R229" s="239"/>
      <c r="T229" s="240"/>
      <c r="U229" s="235"/>
      <c r="V229" s="235"/>
      <c r="W229" s="235"/>
      <c r="X229" s="235"/>
      <c r="Y229" s="235"/>
      <c r="Z229" s="235"/>
      <c r="AA229" s="241"/>
      <c r="AT229" s="242" t="s">
        <v>280</v>
      </c>
      <c r="AU229" s="242" t="s">
        <v>277</v>
      </c>
      <c r="AV229" s="10" t="s">
        <v>85</v>
      </c>
      <c r="AW229" s="10" t="s">
        <v>35</v>
      </c>
      <c r="AX229" s="10" t="s">
        <v>77</v>
      </c>
      <c r="AY229" s="242" t="s">
        <v>272</v>
      </c>
    </row>
    <row r="230" s="11" customFormat="1" ht="16.5" customHeight="1">
      <c r="B230" s="243"/>
      <c r="C230" s="244"/>
      <c r="D230" s="244"/>
      <c r="E230" s="245" t="s">
        <v>22</v>
      </c>
      <c r="F230" s="246" t="s">
        <v>22</v>
      </c>
      <c r="G230" s="244"/>
      <c r="H230" s="244"/>
      <c r="I230" s="244"/>
      <c r="J230" s="244"/>
      <c r="K230" s="247">
        <v>0</v>
      </c>
      <c r="L230" s="244"/>
      <c r="M230" s="244"/>
      <c r="N230" s="244"/>
      <c r="O230" s="244"/>
      <c r="P230" s="244"/>
      <c r="Q230" s="244"/>
      <c r="R230" s="248"/>
      <c r="T230" s="249"/>
      <c r="U230" s="244"/>
      <c r="V230" s="244"/>
      <c r="W230" s="244"/>
      <c r="X230" s="244"/>
      <c r="Y230" s="244"/>
      <c r="Z230" s="244"/>
      <c r="AA230" s="250"/>
      <c r="AT230" s="251" t="s">
        <v>280</v>
      </c>
      <c r="AU230" s="251" t="s">
        <v>277</v>
      </c>
      <c r="AV230" s="11" t="s">
        <v>126</v>
      </c>
      <c r="AW230" s="11" t="s">
        <v>6</v>
      </c>
      <c r="AX230" s="11" t="s">
        <v>77</v>
      </c>
      <c r="AY230" s="251" t="s">
        <v>272</v>
      </c>
    </row>
    <row r="231" s="10" customFormat="1" ht="16.5" customHeight="1">
      <c r="B231" s="234"/>
      <c r="C231" s="235"/>
      <c r="D231" s="235"/>
      <c r="E231" s="236" t="s">
        <v>22</v>
      </c>
      <c r="F231" s="252" t="s">
        <v>1325</v>
      </c>
      <c r="G231" s="235"/>
      <c r="H231" s="235"/>
      <c r="I231" s="235"/>
      <c r="J231" s="235"/>
      <c r="K231" s="236" t="s">
        <v>22</v>
      </c>
      <c r="L231" s="235"/>
      <c r="M231" s="235"/>
      <c r="N231" s="235"/>
      <c r="O231" s="235"/>
      <c r="P231" s="235"/>
      <c r="Q231" s="235"/>
      <c r="R231" s="239"/>
      <c r="T231" s="240"/>
      <c r="U231" s="235"/>
      <c r="V231" s="235"/>
      <c r="W231" s="235"/>
      <c r="X231" s="235"/>
      <c r="Y231" s="235"/>
      <c r="Z231" s="235"/>
      <c r="AA231" s="241"/>
      <c r="AT231" s="242" t="s">
        <v>280</v>
      </c>
      <c r="AU231" s="242" t="s">
        <v>277</v>
      </c>
      <c r="AV231" s="10" t="s">
        <v>85</v>
      </c>
      <c r="AW231" s="10" t="s">
        <v>35</v>
      </c>
      <c r="AX231" s="10" t="s">
        <v>77</v>
      </c>
      <c r="AY231" s="242" t="s">
        <v>272</v>
      </c>
    </row>
    <row r="232" s="11" customFormat="1" ht="16.5" customHeight="1">
      <c r="B232" s="243"/>
      <c r="C232" s="244"/>
      <c r="D232" s="244"/>
      <c r="E232" s="245" t="s">
        <v>22</v>
      </c>
      <c r="F232" s="246" t="s">
        <v>1273</v>
      </c>
      <c r="G232" s="244"/>
      <c r="H232" s="244"/>
      <c r="I232" s="244"/>
      <c r="J232" s="244"/>
      <c r="K232" s="247">
        <v>122.92</v>
      </c>
      <c r="L232" s="244"/>
      <c r="M232" s="244"/>
      <c r="N232" s="244"/>
      <c r="O232" s="244"/>
      <c r="P232" s="244"/>
      <c r="Q232" s="244"/>
      <c r="R232" s="248"/>
      <c r="T232" s="249"/>
      <c r="U232" s="244"/>
      <c r="V232" s="244"/>
      <c r="W232" s="244"/>
      <c r="X232" s="244"/>
      <c r="Y232" s="244"/>
      <c r="Z232" s="244"/>
      <c r="AA232" s="250"/>
      <c r="AT232" s="251" t="s">
        <v>280</v>
      </c>
      <c r="AU232" s="251" t="s">
        <v>277</v>
      </c>
      <c r="AV232" s="11" t="s">
        <v>126</v>
      </c>
      <c r="AW232" s="11" t="s">
        <v>35</v>
      </c>
      <c r="AX232" s="11" t="s">
        <v>77</v>
      </c>
      <c r="AY232" s="251" t="s">
        <v>272</v>
      </c>
    </row>
    <row r="233" s="12" customFormat="1" ht="16.5" customHeight="1">
      <c r="B233" s="253"/>
      <c r="C233" s="254"/>
      <c r="D233" s="254"/>
      <c r="E233" s="255" t="s">
        <v>22</v>
      </c>
      <c r="F233" s="256" t="s">
        <v>284</v>
      </c>
      <c r="G233" s="254"/>
      <c r="H233" s="254"/>
      <c r="I233" s="254"/>
      <c r="J233" s="254"/>
      <c r="K233" s="257">
        <v>122.92</v>
      </c>
      <c r="L233" s="254"/>
      <c r="M233" s="254"/>
      <c r="N233" s="254"/>
      <c r="O233" s="254"/>
      <c r="P233" s="254"/>
      <c r="Q233" s="254"/>
      <c r="R233" s="258"/>
      <c r="T233" s="259"/>
      <c r="U233" s="254"/>
      <c r="V233" s="254"/>
      <c r="W233" s="254"/>
      <c r="X233" s="254"/>
      <c r="Y233" s="254"/>
      <c r="Z233" s="254"/>
      <c r="AA233" s="260"/>
      <c r="AT233" s="261" t="s">
        <v>280</v>
      </c>
      <c r="AU233" s="261" t="s">
        <v>277</v>
      </c>
      <c r="AV233" s="12" t="s">
        <v>277</v>
      </c>
      <c r="AW233" s="12" t="s">
        <v>35</v>
      </c>
      <c r="AX233" s="12" t="s">
        <v>77</v>
      </c>
      <c r="AY233" s="261" t="s">
        <v>272</v>
      </c>
    </row>
    <row r="234" s="13" customFormat="1" ht="16.5" customHeight="1">
      <c r="B234" s="262"/>
      <c r="C234" s="263"/>
      <c r="D234" s="263"/>
      <c r="E234" s="264" t="s">
        <v>22</v>
      </c>
      <c r="F234" s="265" t="s">
        <v>285</v>
      </c>
      <c r="G234" s="263"/>
      <c r="H234" s="263"/>
      <c r="I234" s="263"/>
      <c r="J234" s="263"/>
      <c r="K234" s="266">
        <v>122.92</v>
      </c>
      <c r="L234" s="263"/>
      <c r="M234" s="263"/>
      <c r="N234" s="263"/>
      <c r="O234" s="263"/>
      <c r="P234" s="263"/>
      <c r="Q234" s="263"/>
      <c r="R234" s="267"/>
      <c r="T234" s="268"/>
      <c r="U234" s="263"/>
      <c r="V234" s="263"/>
      <c r="W234" s="263"/>
      <c r="X234" s="263"/>
      <c r="Y234" s="263"/>
      <c r="Z234" s="263"/>
      <c r="AA234" s="269"/>
      <c r="AT234" s="270" t="s">
        <v>280</v>
      </c>
      <c r="AU234" s="270" t="s">
        <v>277</v>
      </c>
      <c r="AV234" s="13" t="s">
        <v>276</v>
      </c>
      <c r="AW234" s="13" t="s">
        <v>35</v>
      </c>
      <c r="AX234" s="13" t="s">
        <v>85</v>
      </c>
      <c r="AY234" s="270" t="s">
        <v>272</v>
      </c>
    </row>
    <row r="235" s="1" customFormat="1" ht="25.5" customHeight="1">
      <c r="B235" s="48"/>
      <c r="C235" s="223" t="s">
        <v>357</v>
      </c>
      <c r="D235" s="223" t="s">
        <v>273</v>
      </c>
      <c r="E235" s="224" t="s">
        <v>534</v>
      </c>
      <c r="F235" s="225" t="s">
        <v>535</v>
      </c>
      <c r="G235" s="225"/>
      <c r="H235" s="225"/>
      <c r="I235" s="225"/>
      <c r="J235" s="226" t="s">
        <v>334</v>
      </c>
      <c r="K235" s="227">
        <v>173.846</v>
      </c>
      <c r="L235" s="228">
        <v>0</v>
      </c>
      <c r="M235" s="229"/>
      <c r="N235" s="230">
        <f>ROUND(L235*K235,2)</f>
        <v>0</v>
      </c>
      <c r="O235" s="230"/>
      <c r="P235" s="230"/>
      <c r="Q235" s="230"/>
      <c r="R235" s="50"/>
      <c r="T235" s="231" t="s">
        <v>22</v>
      </c>
      <c r="U235" s="58" t="s">
        <v>42</v>
      </c>
      <c r="V235" s="49"/>
      <c r="W235" s="232">
        <f>V235*K235</f>
        <v>0</v>
      </c>
      <c r="X235" s="232">
        <v>0.0030000000000000001</v>
      </c>
      <c r="Y235" s="232">
        <f>X235*K235</f>
        <v>0.52153800000000006</v>
      </c>
      <c r="Z235" s="232">
        <v>0</v>
      </c>
      <c r="AA235" s="233">
        <f>Z235*K235</f>
        <v>0</v>
      </c>
      <c r="AR235" s="24" t="s">
        <v>276</v>
      </c>
      <c r="AT235" s="24" t="s">
        <v>273</v>
      </c>
      <c r="AU235" s="24" t="s">
        <v>277</v>
      </c>
      <c r="AY235" s="24" t="s">
        <v>272</v>
      </c>
      <c r="BE235" s="144">
        <f>IF(U235="základní",N235,0)</f>
        <v>0</v>
      </c>
      <c r="BF235" s="144">
        <f>IF(U235="snížená",N235,0)</f>
        <v>0</v>
      </c>
      <c r="BG235" s="144">
        <f>IF(U235="zákl. přenesená",N235,0)</f>
        <v>0</v>
      </c>
      <c r="BH235" s="144">
        <f>IF(U235="sníž. přenesená",N235,0)</f>
        <v>0</v>
      </c>
      <c r="BI235" s="144">
        <f>IF(U235="nulová",N235,0)</f>
        <v>0</v>
      </c>
      <c r="BJ235" s="24" t="s">
        <v>85</v>
      </c>
      <c r="BK235" s="144">
        <f>ROUND(L235*K235,2)</f>
        <v>0</v>
      </c>
      <c r="BL235" s="24" t="s">
        <v>276</v>
      </c>
      <c r="BM235" s="24" t="s">
        <v>1335</v>
      </c>
    </row>
    <row r="236" s="10" customFormat="1" ht="16.5" customHeight="1">
      <c r="B236" s="234"/>
      <c r="C236" s="235"/>
      <c r="D236" s="235"/>
      <c r="E236" s="236" t="s">
        <v>22</v>
      </c>
      <c r="F236" s="237" t="s">
        <v>518</v>
      </c>
      <c r="G236" s="238"/>
      <c r="H236" s="238"/>
      <c r="I236" s="238"/>
      <c r="J236" s="235"/>
      <c r="K236" s="236" t="s">
        <v>22</v>
      </c>
      <c r="L236" s="235"/>
      <c r="M236" s="235"/>
      <c r="N236" s="235"/>
      <c r="O236" s="235"/>
      <c r="P236" s="235"/>
      <c r="Q236" s="235"/>
      <c r="R236" s="239"/>
      <c r="T236" s="240"/>
      <c r="U236" s="235"/>
      <c r="V236" s="235"/>
      <c r="W236" s="235"/>
      <c r="X236" s="235"/>
      <c r="Y236" s="235"/>
      <c r="Z236" s="235"/>
      <c r="AA236" s="241"/>
      <c r="AT236" s="242" t="s">
        <v>280</v>
      </c>
      <c r="AU236" s="242" t="s">
        <v>277</v>
      </c>
      <c r="AV236" s="10" t="s">
        <v>85</v>
      </c>
      <c r="AW236" s="10" t="s">
        <v>35</v>
      </c>
      <c r="AX236" s="10" t="s">
        <v>77</v>
      </c>
      <c r="AY236" s="242" t="s">
        <v>272</v>
      </c>
    </row>
    <row r="237" s="11" customFormat="1" ht="16.5" customHeight="1">
      <c r="B237" s="243"/>
      <c r="C237" s="244"/>
      <c r="D237" s="244"/>
      <c r="E237" s="245" t="s">
        <v>22</v>
      </c>
      <c r="F237" s="246" t="s">
        <v>22</v>
      </c>
      <c r="G237" s="244"/>
      <c r="H237" s="244"/>
      <c r="I237" s="244"/>
      <c r="J237" s="244"/>
      <c r="K237" s="247">
        <v>0</v>
      </c>
      <c r="L237" s="244"/>
      <c r="M237" s="244"/>
      <c r="N237" s="244"/>
      <c r="O237" s="244"/>
      <c r="P237" s="244"/>
      <c r="Q237" s="244"/>
      <c r="R237" s="248"/>
      <c r="T237" s="249"/>
      <c r="U237" s="244"/>
      <c r="V237" s="244"/>
      <c r="W237" s="244"/>
      <c r="X237" s="244"/>
      <c r="Y237" s="244"/>
      <c r="Z237" s="244"/>
      <c r="AA237" s="250"/>
      <c r="AT237" s="251" t="s">
        <v>280</v>
      </c>
      <c r="AU237" s="251" t="s">
        <v>277</v>
      </c>
      <c r="AV237" s="11" t="s">
        <v>126</v>
      </c>
      <c r="AW237" s="11" t="s">
        <v>6</v>
      </c>
      <c r="AX237" s="11" t="s">
        <v>77</v>
      </c>
      <c r="AY237" s="251" t="s">
        <v>272</v>
      </c>
    </row>
    <row r="238" s="10" customFormat="1" ht="16.5" customHeight="1">
      <c r="B238" s="234"/>
      <c r="C238" s="235"/>
      <c r="D238" s="235"/>
      <c r="E238" s="236" t="s">
        <v>22</v>
      </c>
      <c r="F238" s="252" t="s">
        <v>1331</v>
      </c>
      <c r="G238" s="235"/>
      <c r="H238" s="235"/>
      <c r="I238" s="235"/>
      <c r="J238" s="235"/>
      <c r="K238" s="236" t="s">
        <v>22</v>
      </c>
      <c r="L238" s="235"/>
      <c r="M238" s="235"/>
      <c r="N238" s="235"/>
      <c r="O238" s="235"/>
      <c r="P238" s="235"/>
      <c r="Q238" s="235"/>
      <c r="R238" s="239"/>
      <c r="T238" s="240"/>
      <c r="U238" s="235"/>
      <c r="V238" s="235"/>
      <c r="W238" s="235"/>
      <c r="X238" s="235"/>
      <c r="Y238" s="235"/>
      <c r="Z238" s="235"/>
      <c r="AA238" s="241"/>
      <c r="AT238" s="242" t="s">
        <v>280</v>
      </c>
      <c r="AU238" s="242" t="s">
        <v>277</v>
      </c>
      <c r="AV238" s="10" t="s">
        <v>85</v>
      </c>
      <c r="AW238" s="10" t="s">
        <v>35</v>
      </c>
      <c r="AX238" s="10" t="s">
        <v>77</v>
      </c>
      <c r="AY238" s="242" t="s">
        <v>272</v>
      </c>
    </row>
    <row r="239" s="11" customFormat="1" ht="16.5" customHeight="1">
      <c r="B239" s="243"/>
      <c r="C239" s="244"/>
      <c r="D239" s="244"/>
      <c r="E239" s="245" t="s">
        <v>22</v>
      </c>
      <c r="F239" s="246" t="s">
        <v>1275</v>
      </c>
      <c r="G239" s="244"/>
      <c r="H239" s="244"/>
      <c r="I239" s="244"/>
      <c r="J239" s="244"/>
      <c r="K239" s="247">
        <v>173.846</v>
      </c>
      <c r="L239" s="244"/>
      <c r="M239" s="244"/>
      <c r="N239" s="244"/>
      <c r="O239" s="244"/>
      <c r="P239" s="244"/>
      <c r="Q239" s="244"/>
      <c r="R239" s="248"/>
      <c r="T239" s="249"/>
      <c r="U239" s="244"/>
      <c r="V239" s="244"/>
      <c r="W239" s="244"/>
      <c r="X239" s="244"/>
      <c r="Y239" s="244"/>
      <c r="Z239" s="244"/>
      <c r="AA239" s="250"/>
      <c r="AT239" s="251" t="s">
        <v>280</v>
      </c>
      <c r="AU239" s="251" t="s">
        <v>277</v>
      </c>
      <c r="AV239" s="11" t="s">
        <v>126</v>
      </c>
      <c r="AW239" s="11" t="s">
        <v>35</v>
      </c>
      <c r="AX239" s="11" t="s">
        <v>77</v>
      </c>
      <c r="AY239" s="251" t="s">
        <v>272</v>
      </c>
    </row>
    <row r="240" s="12" customFormat="1" ht="16.5" customHeight="1">
      <c r="B240" s="253"/>
      <c r="C240" s="254"/>
      <c r="D240" s="254"/>
      <c r="E240" s="255" t="s">
        <v>22</v>
      </c>
      <c r="F240" s="256" t="s">
        <v>284</v>
      </c>
      <c r="G240" s="254"/>
      <c r="H240" s="254"/>
      <c r="I240" s="254"/>
      <c r="J240" s="254"/>
      <c r="K240" s="257">
        <v>173.846</v>
      </c>
      <c r="L240" s="254"/>
      <c r="M240" s="254"/>
      <c r="N240" s="254"/>
      <c r="O240" s="254"/>
      <c r="P240" s="254"/>
      <c r="Q240" s="254"/>
      <c r="R240" s="258"/>
      <c r="T240" s="259"/>
      <c r="U240" s="254"/>
      <c r="V240" s="254"/>
      <c r="W240" s="254"/>
      <c r="X240" s="254"/>
      <c r="Y240" s="254"/>
      <c r="Z240" s="254"/>
      <c r="AA240" s="260"/>
      <c r="AT240" s="261" t="s">
        <v>280</v>
      </c>
      <c r="AU240" s="261" t="s">
        <v>277</v>
      </c>
      <c r="AV240" s="12" t="s">
        <v>277</v>
      </c>
      <c r="AW240" s="12" t="s">
        <v>35</v>
      </c>
      <c r="AX240" s="12" t="s">
        <v>77</v>
      </c>
      <c r="AY240" s="261" t="s">
        <v>272</v>
      </c>
    </row>
    <row r="241" s="13" customFormat="1" ht="16.5" customHeight="1">
      <c r="B241" s="262"/>
      <c r="C241" s="263"/>
      <c r="D241" s="263"/>
      <c r="E241" s="264" t="s">
        <v>162</v>
      </c>
      <c r="F241" s="265" t="s">
        <v>285</v>
      </c>
      <c r="G241" s="263"/>
      <c r="H241" s="263"/>
      <c r="I241" s="263"/>
      <c r="J241" s="263"/>
      <c r="K241" s="266">
        <v>173.846</v>
      </c>
      <c r="L241" s="263"/>
      <c r="M241" s="263"/>
      <c r="N241" s="263"/>
      <c r="O241" s="263"/>
      <c r="P241" s="263"/>
      <c r="Q241" s="263"/>
      <c r="R241" s="267"/>
      <c r="T241" s="268"/>
      <c r="U241" s="263"/>
      <c r="V241" s="263"/>
      <c r="W241" s="263"/>
      <c r="X241" s="263"/>
      <c r="Y241" s="263"/>
      <c r="Z241" s="263"/>
      <c r="AA241" s="269"/>
      <c r="AT241" s="270" t="s">
        <v>280</v>
      </c>
      <c r="AU241" s="270" t="s">
        <v>277</v>
      </c>
      <c r="AV241" s="13" t="s">
        <v>276</v>
      </c>
      <c r="AW241" s="13" t="s">
        <v>35</v>
      </c>
      <c r="AX241" s="13" t="s">
        <v>85</v>
      </c>
      <c r="AY241" s="270" t="s">
        <v>272</v>
      </c>
    </row>
    <row r="242" s="1" customFormat="1" ht="51" customHeight="1">
      <c r="B242" s="48"/>
      <c r="C242" s="223" t="s">
        <v>11</v>
      </c>
      <c r="D242" s="223" t="s">
        <v>273</v>
      </c>
      <c r="E242" s="224" t="s">
        <v>1336</v>
      </c>
      <c r="F242" s="225" t="s">
        <v>1337</v>
      </c>
      <c r="G242" s="225"/>
      <c r="H242" s="225"/>
      <c r="I242" s="225"/>
      <c r="J242" s="226" t="s">
        <v>334</v>
      </c>
      <c r="K242" s="227">
        <v>173.846</v>
      </c>
      <c r="L242" s="228">
        <v>0</v>
      </c>
      <c r="M242" s="229"/>
      <c r="N242" s="230">
        <f>ROUND(L242*K242,2)</f>
        <v>0</v>
      </c>
      <c r="O242" s="230"/>
      <c r="P242" s="230"/>
      <c r="Q242" s="230"/>
      <c r="R242" s="50"/>
      <c r="T242" s="231" t="s">
        <v>22</v>
      </c>
      <c r="U242" s="58" t="s">
        <v>42</v>
      </c>
      <c r="V242" s="49"/>
      <c r="W242" s="232">
        <f>V242*K242</f>
        <v>0</v>
      </c>
      <c r="X242" s="232">
        <v>0.01575</v>
      </c>
      <c r="Y242" s="232">
        <f>X242*K242</f>
        <v>2.7380745000000002</v>
      </c>
      <c r="Z242" s="232">
        <v>0</v>
      </c>
      <c r="AA242" s="233">
        <f>Z242*K242</f>
        <v>0</v>
      </c>
      <c r="AR242" s="24" t="s">
        <v>276</v>
      </c>
      <c r="AT242" s="24" t="s">
        <v>273</v>
      </c>
      <c r="AU242" s="24" t="s">
        <v>277</v>
      </c>
      <c r="AY242" s="24" t="s">
        <v>272</v>
      </c>
      <c r="BE242" s="144">
        <f>IF(U242="základní",N242,0)</f>
        <v>0</v>
      </c>
      <c r="BF242" s="144">
        <f>IF(U242="snížená",N242,0)</f>
        <v>0</v>
      </c>
      <c r="BG242" s="144">
        <f>IF(U242="zákl. přenesená",N242,0)</f>
        <v>0</v>
      </c>
      <c r="BH242" s="144">
        <f>IF(U242="sníž. přenesená",N242,0)</f>
        <v>0</v>
      </c>
      <c r="BI242" s="144">
        <f>IF(U242="nulová",N242,0)</f>
        <v>0</v>
      </c>
      <c r="BJ242" s="24" t="s">
        <v>85</v>
      </c>
      <c r="BK242" s="144">
        <f>ROUND(L242*K242,2)</f>
        <v>0</v>
      </c>
      <c r="BL242" s="24" t="s">
        <v>276</v>
      </c>
      <c r="BM242" s="24" t="s">
        <v>1338</v>
      </c>
    </row>
    <row r="243" s="10" customFormat="1" ht="16.5" customHeight="1">
      <c r="B243" s="234"/>
      <c r="C243" s="235"/>
      <c r="D243" s="235"/>
      <c r="E243" s="236" t="s">
        <v>22</v>
      </c>
      <c r="F243" s="237" t="s">
        <v>1331</v>
      </c>
      <c r="G243" s="238"/>
      <c r="H243" s="238"/>
      <c r="I243" s="238"/>
      <c r="J243" s="235"/>
      <c r="K243" s="236" t="s">
        <v>22</v>
      </c>
      <c r="L243" s="235"/>
      <c r="M243" s="235"/>
      <c r="N243" s="235"/>
      <c r="O243" s="235"/>
      <c r="P243" s="235"/>
      <c r="Q243" s="235"/>
      <c r="R243" s="239"/>
      <c r="T243" s="240"/>
      <c r="U243" s="235"/>
      <c r="V243" s="235"/>
      <c r="W243" s="235"/>
      <c r="X243" s="235"/>
      <c r="Y243" s="235"/>
      <c r="Z243" s="235"/>
      <c r="AA243" s="241"/>
      <c r="AT243" s="242" t="s">
        <v>280</v>
      </c>
      <c r="AU243" s="242" t="s">
        <v>277</v>
      </c>
      <c r="AV243" s="10" t="s">
        <v>85</v>
      </c>
      <c r="AW243" s="10" t="s">
        <v>35</v>
      </c>
      <c r="AX243" s="10" t="s">
        <v>77</v>
      </c>
      <c r="AY243" s="242" t="s">
        <v>272</v>
      </c>
    </row>
    <row r="244" s="11" customFormat="1" ht="16.5" customHeight="1">
      <c r="B244" s="243"/>
      <c r="C244" s="244"/>
      <c r="D244" s="244"/>
      <c r="E244" s="245" t="s">
        <v>22</v>
      </c>
      <c r="F244" s="246" t="s">
        <v>22</v>
      </c>
      <c r="G244" s="244"/>
      <c r="H244" s="244"/>
      <c r="I244" s="244"/>
      <c r="J244" s="244"/>
      <c r="K244" s="247">
        <v>0</v>
      </c>
      <c r="L244" s="244"/>
      <c r="M244" s="244"/>
      <c r="N244" s="244"/>
      <c r="O244" s="244"/>
      <c r="P244" s="244"/>
      <c r="Q244" s="244"/>
      <c r="R244" s="248"/>
      <c r="T244" s="249"/>
      <c r="U244" s="244"/>
      <c r="V244" s="244"/>
      <c r="W244" s="244"/>
      <c r="X244" s="244"/>
      <c r="Y244" s="244"/>
      <c r="Z244" s="244"/>
      <c r="AA244" s="250"/>
      <c r="AT244" s="251" t="s">
        <v>280</v>
      </c>
      <c r="AU244" s="251" t="s">
        <v>277</v>
      </c>
      <c r="AV244" s="11" t="s">
        <v>126</v>
      </c>
      <c r="AW244" s="11" t="s">
        <v>6</v>
      </c>
      <c r="AX244" s="11" t="s">
        <v>77</v>
      </c>
      <c r="AY244" s="251" t="s">
        <v>272</v>
      </c>
    </row>
    <row r="245" s="10" customFormat="1" ht="16.5" customHeight="1">
      <c r="B245" s="234"/>
      <c r="C245" s="235"/>
      <c r="D245" s="235"/>
      <c r="E245" s="236" t="s">
        <v>22</v>
      </c>
      <c r="F245" s="252" t="s">
        <v>1296</v>
      </c>
      <c r="G245" s="235"/>
      <c r="H245" s="235"/>
      <c r="I245" s="235"/>
      <c r="J245" s="235"/>
      <c r="K245" s="236" t="s">
        <v>22</v>
      </c>
      <c r="L245" s="235"/>
      <c r="M245" s="235"/>
      <c r="N245" s="235"/>
      <c r="O245" s="235"/>
      <c r="P245" s="235"/>
      <c r="Q245" s="235"/>
      <c r="R245" s="239"/>
      <c r="T245" s="240"/>
      <c r="U245" s="235"/>
      <c r="V245" s="235"/>
      <c r="W245" s="235"/>
      <c r="X245" s="235"/>
      <c r="Y245" s="235"/>
      <c r="Z245" s="235"/>
      <c r="AA245" s="241"/>
      <c r="AT245" s="242" t="s">
        <v>280</v>
      </c>
      <c r="AU245" s="242" t="s">
        <v>277</v>
      </c>
      <c r="AV245" s="10" t="s">
        <v>85</v>
      </c>
      <c r="AW245" s="10" t="s">
        <v>35</v>
      </c>
      <c r="AX245" s="10" t="s">
        <v>77</v>
      </c>
      <c r="AY245" s="242" t="s">
        <v>272</v>
      </c>
    </row>
    <row r="246" s="10" customFormat="1" ht="16.5" customHeight="1">
      <c r="B246" s="234"/>
      <c r="C246" s="235"/>
      <c r="D246" s="235"/>
      <c r="E246" s="236" t="s">
        <v>22</v>
      </c>
      <c r="F246" s="252" t="s">
        <v>527</v>
      </c>
      <c r="G246" s="235"/>
      <c r="H246" s="235"/>
      <c r="I246" s="235"/>
      <c r="J246" s="235"/>
      <c r="K246" s="236" t="s">
        <v>22</v>
      </c>
      <c r="L246" s="235"/>
      <c r="M246" s="235"/>
      <c r="N246" s="235"/>
      <c r="O246" s="235"/>
      <c r="P246" s="235"/>
      <c r="Q246" s="235"/>
      <c r="R246" s="239"/>
      <c r="T246" s="240"/>
      <c r="U246" s="235"/>
      <c r="V246" s="235"/>
      <c r="W246" s="235"/>
      <c r="X246" s="235"/>
      <c r="Y246" s="235"/>
      <c r="Z246" s="235"/>
      <c r="AA246" s="241"/>
      <c r="AT246" s="242" t="s">
        <v>280</v>
      </c>
      <c r="AU246" s="242" t="s">
        <v>277</v>
      </c>
      <c r="AV246" s="10" t="s">
        <v>85</v>
      </c>
      <c r="AW246" s="10" t="s">
        <v>35</v>
      </c>
      <c r="AX246" s="10" t="s">
        <v>77</v>
      </c>
      <c r="AY246" s="242" t="s">
        <v>272</v>
      </c>
    </row>
    <row r="247" s="11" customFormat="1" ht="16.5" customHeight="1">
      <c r="B247" s="243"/>
      <c r="C247" s="244"/>
      <c r="D247" s="244"/>
      <c r="E247" s="245" t="s">
        <v>22</v>
      </c>
      <c r="F247" s="246" t="s">
        <v>1339</v>
      </c>
      <c r="G247" s="244"/>
      <c r="H247" s="244"/>
      <c r="I247" s="244"/>
      <c r="J247" s="244"/>
      <c r="K247" s="247">
        <v>59.200000000000003</v>
      </c>
      <c r="L247" s="244"/>
      <c r="M247" s="244"/>
      <c r="N247" s="244"/>
      <c r="O247" s="244"/>
      <c r="P247" s="244"/>
      <c r="Q247" s="244"/>
      <c r="R247" s="248"/>
      <c r="T247" s="249"/>
      <c r="U247" s="244"/>
      <c r="V247" s="244"/>
      <c r="W247" s="244"/>
      <c r="X247" s="244"/>
      <c r="Y247" s="244"/>
      <c r="Z247" s="244"/>
      <c r="AA247" s="250"/>
      <c r="AT247" s="251" t="s">
        <v>280</v>
      </c>
      <c r="AU247" s="251" t="s">
        <v>277</v>
      </c>
      <c r="AV247" s="11" t="s">
        <v>126</v>
      </c>
      <c r="AW247" s="11" t="s">
        <v>35</v>
      </c>
      <c r="AX247" s="11" t="s">
        <v>77</v>
      </c>
      <c r="AY247" s="251" t="s">
        <v>272</v>
      </c>
    </row>
    <row r="248" s="10" customFormat="1" ht="16.5" customHeight="1">
      <c r="B248" s="234"/>
      <c r="C248" s="235"/>
      <c r="D248" s="235"/>
      <c r="E248" s="236" t="s">
        <v>22</v>
      </c>
      <c r="F248" s="252" t="s">
        <v>529</v>
      </c>
      <c r="G248" s="235"/>
      <c r="H248" s="235"/>
      <c r="I248" s="235"/>
      <c r="J248" s="235"/>
      <c r="K248" s="236" t="s">
        <v>22</v>
      </c>
      <c r="L248" s="235"/>
      <c r="M248" s="235"/>
      <c r="N248" s="235"/>
      <c r="O248" s="235"/>
      <c r="P248" s="235"/>
      <c r="Q248" s="235"/>
      <c r="R248" s="239"/>
      <c r="T248" s="240"/>
      <c r="U248" s="235"/>
      <c r="V248" s="235"/>
      <c r="W248" s="235"/>
      <c r="X248" s="235"/>
      <c r="Y248" s="235"/>
      <c r="Z248" s="235"/>
      <c r="AA248" s="241"/>
      <c r="AT248" s="242" t="s">
        <v>280</v>
      </c>
      <c r="AU248" s="242" t="s">
        <v>277</v>
      </c>
      <c r="AV248" s="10" t="s">
        <v>85</v>
      </c>
      <c r="AW248" s="10" t="s">
        <v>35</v>
      </c>
      <c r="AX248" s="10" t="s">
        <v>77</v>
      </c>
      <c r="AY248" s="242" t="s">
        <v>272</v>
      </c>
    </row>
    <row r="249" s="11" customFormat="1" ht="16.5" customHeight="1">
      <c r="B249" s="243"/>
      <c r="C249" s="244"/>
      <c r="D249" s="244"/>
      <c r="E249" s="245" t="s">
        <v>22</v>
      </c>
      <c r="F249" s="246" t="s">
        <v>1340</v>
      </c>
      <c r="G249" s="244"/>
      <c r="H249" s="244"/>
      <c r="I249" s="244"/>
      <c r="J249" s="244"/>
      <c r="K249" s="247">
        <v>-8.2739999999999991</v>
      </c>
      <c r="L249" s="244"/>
      <c r="M249" s="244"/>
      <c r="N249" s="244"/>
      <c r="O249" s="244"/>
      <c r="P249" s="244"/>
      <c r="Q249" s="244"/>
      <c r="R249" s="248"/>
      <c r="T249" s="249"/>
      <c r="U249" s="244"/>
      <c r="V249" s="244"/>
      <c r="W249" s="244"/>
      <c r="X249" s="244"/>
      <c r="Y249" s="244"/>
      <c r="Z249" s="244"/>
      <c r="AA249" s="250"/>
      <c r="AT249" s="251" t="s">
        <v>280</v>
      </c>
      <c r="AU249" s="251" t="s">
        <v>277</v>
      </c>
      <c r="AV249" s="11" t="s">
        <v>126</v>
      </c>
      <c r="AW249" s="11" t="s">
        <v>35</v>
      </c>
      <c r="AX249" s="11" t="s">
        <v>77</v>
      </c>
      <c r="AY249" s="251" t="s">
        <v>272</v>
      </c>
    </row>
    <row r="250" s="12" customFormat="1" ht="16.5" customHeight="1">
      <c r="B250" s="253"/>
      <c r="C250" s="254"/>
      <c r="D250" s="254"/>
      <c r="E250" s="255" t="s">
        <v>22</v>
      </c>
      <c r="F250" s="256" t="s">
        <v>284</v>
      </c>
      <c r="G250" s="254"/>
      <c r="H250" s="254"/>
      <c r="I250" s="254"/>
      <c r="J250" s="254"/>
      <c r="K250" s="257">
        <v>50.926000000000002</v>
      </c>
      <c r="L250" s="254"/>
      <c r="M250" s="254"/>
      <c r="N250" s="254"/>
      <c r="O250" s="254"/>
      <c r="P250" s="254"/>
      <c r="Q250" s="254"/>
      <c r="R250" s="258"/>
      <c r="T250" s="259"/>
      <c r="U250" s="254"/>
      <c r="V250" s="254"/>
      <c r="W250" s="254"/>
      <c r="X250" s="254"/>
      <c r="Y250" s="254"/>
      <c r="Z250" s="254"/>
      <c r="AA250" s="260"/>
      <c r="AT250" s="261" t="s">
        <v>280</v>
      </c>
      <c r="AU250" s="261" t="s">
        <v>277</v>
      </c>
      <c r="AV250" s="12" t="s">
        <v>277</v>
      </c>
      <c r="AW250" s="12" t="s">
        <v>35</v>
      </c>
      <c r="AX250" s="12" t="s">
        <v>77</v>
      </c>
      <c r="AY250" s="261" t="s">
        <v>272</v>
      </c>
    </row>
    <row r="251" s="11" customFormat="1" ht="16.5" customHeight="1">
      <c r="B251" s="243"/>
      <c r="C251" s="244"/>
      <c r="D251" s="244"/>
      <c r="E251" s="245" t="s">
        <v>22</v>
      </c>
      <c r="F251" s="246" t="s">
        <v>22</v>
      </c>
      <c r="G251" s="244"/>
      <c r="H251" s="244"/>
      <c r="I251" s="244"/>
      <c r="J251" s="244"/>
      <c r="K251" s="247">
        <v>0</v>
      </c>
      <c r="L251" s="244"/>
      <c r="M251" s="244"/>
      <c r="N251" s="244"/>
      <c r="O251" s="244"/>
      <c r="P251" s="244"/>
      <c r="Q251" s="244"/>
      <c r="R251" s="248"/>
      <c r="T251" s="249"/>
      <c r="U251" s="244"/>
      <c r="V251" s="244"/>
      <c r="W251" s="244"/>
      <c r="X251" s="244"/>
      <c r="Y251" s="244"/>
      <c r="Z251" s="244"/>
      <c r="AA251" s="250"/>
      <c r="AT251" s="251" t="s">
        <v>280</v>
      </c>
      <c r="AU251" s="251" t="s">
        <v>277</v>
      </c>
      <c r="AV251" s="11" t="s">
        <v>126</v>
      </c>
      <c r="AW251" s="11" t="s">
        <v>6</v>
      </c>
      <c r="AX251" s="11" t="s">
        <v>77</v>
      </c>
      <c r="AY251" s="251" t="s">
        <v>272</v>
      </c>
    </row>
    <row r="252" s="10" customFormat="1" ht="16.5" customHeight="1">
      <c r="B252" s="234"/>
      <c r="C252" s="235"/>
      <c r="D252" s="235"/>
      <c r="E252" s="236" t="s">
        <v>22</v>
      </c>
      <c r="F252" s="252" t="s">
        <v>1325</v>
      </c>
      <c r="G252" s="235"/>
      <c r="H252" s="235"/>
      <c r="I252" s="235"/>
      <c r="J252" s="235"/>
      <c r="K252" s="236" t="s">
        <v>22</v>
      </c>
      <c r="L252" s="235"/>
      <c r="M252" s="235"/>
      <c r="N252" s="235"/>
      <c r="O252" s="235"/>
      <c r="P252" s="235"/>
      <c r="Q252" s="235"/>
      <c r="R252" s="239"/>
      <c r="T252" s="240"/>
      <c r="U252" s="235"/>
      <c r="V252" s="235"/>
      <c r="W252" s="235"/>
      <c r="X252" s="235"/>
      <c r="Y252" s="235"/>
      <c r="Z252" s="235"/>
      <c r="AA252" s="241"/>
      <c r="AT252" s="242" t="s">
        <v>280</v>
      </c>
      <c r="AU252" s="242" t="s">
        <v>277</v>
      </c>
      <c r="AV252" s="10" t="s">
        <v>85</v>
      </c>
      <c r="AW252" s="10" t="s">
        <v>35</v>
      </c>
      <c r="AX252" s="10" t="s">
        <v>77</v>
      </c>
      <c r="AY252" s="242" t="s">
        <v>272</v>
      </c>
    </row>
    <row r="253" s="11" customFormat="1" ht="16.5" customHeight="1">
      <c r="B253" s="243"/>
      <c r="C253" s="244"/>
      <c r="D253" s="244"/>
      <c r="E253" s="245" t="s">
        <v>22</v>
      </c>
      <c r="F253" s="246" t="s">
        <v>1273</v>
      </c>
      <c r="G253" s="244"/>
      <c r="H253" s="244"/>
      <c r="I253" s="244"/>
      <c r="J253" s="244"/>
      <c r="K253" s="247">
        <v>122.92</v>
      </c>
      <c r="L253" s="244"/>
      <c r="M253" s="244"/>
      <c r="N253" s="244"/>
      <c r="O253" s="244"/>
      <c r="P253" s="244"/>
      <c r="Q253" s="244"/>
      <c r="R253" s="248"/>
      <c r="T253" s="249"/>
      <c r="U253" s="244"/>
      <c r="V253" s="244"/>
      <c r="W253" s="244"/>
      <c r="X253" s="244"/>
      <c r="Y253" s="244"/>
      <c r="Z253" s="244"/>
      <c r="AA253" s="250"/>
      <c r="AT253" s="251" t="s">
        <v>280</v>
      </c>
      <c r="AU253" s="251" t="s">
        <v>277</v>
      </c>
      <c r="AV253" s="11" t="s">
        <v>126</v>
      </c>
      <c r="AW253" s="11" t="s">
        <v>35</v>
      </c>
      <c r="AX253" s="11" t="s">
        <v>77</v>
      </c>
      <c r="AY253" s="251" t="s">
        <v>272</v>
      </c>
    </row>
    <row r="254" s="12" customFormat="1" ht="16.5" customHeight="1">
      <c r="B254" s="253"/>
      <c r="C254" s="254"/>
      <c r="D254" s="254"/>
      <c r="E254" s="255" t="s">
        <v>22</v>
      </c>
      <c r="F254" s="256" t="s">
        <v>284</v>
      </c>
      <c r="G254" s="254"/>
      <c r="H254" s="254"/>
      <c r="I254" s="254"/>
      <c r="J254" s="254"/>
      <c r="K254" s="257">
        <v>122.92</v>
      </c>
      <c r="L254" s="254"/>
      <c r="M254" s="254"/>
      <c r="N254" s="254"/>
      <c r="O254" s="254"/>
      <c r="P254" s="254"/>
      <c r="Q254" s="254"/>
      <c r="R254" s="258"/>
      <c r="T254" s="259"/>
      <c r="U254" s="254"/>
      <c r="V254" s="254"/>
      <c r="W254" s="254"/>
      <c r="X254" s="254"/>
      <c r="Y254" s="254"/>
      <c r="Z254" s="254"/>
      <c r="AA254" s="260"/>
      <c r="AT254" s="261" t="s">
        <v>280</v>
      </c>
      <c r="AU254" s="261" t="s">
        <v>277</v>
      </c>
      <c r="AV254" s="12" t="s">
        <v>277</v>
      </c>
      <c r="AW254" s="12" t="s">
        <v>35</v>
      </c>
      <c r="AX254" s="12" t="s">
        <v>77</v>
      </c>
      <c r="AY254" s="261" t="s">
        <v>272</v>
      </c>
    </row>
    <row r="255" s="11" customFormat="1" ht="16.5" customHeight="1">
      <c r="B255" s="243"/>
      <c r="C255" s="244"/>
      <c r="D255" s="244"/>
      <c r="E255" s="245" t="s">
        <v>22</v>
      </c>
      <c r="F255" s="246" t="s">
        <v>22</v>
      </c>
      <c r="G255" s="244"/>
      <c r="H255" s="244"/>
      <c r="I255" s="244"/>
      <c r="J255" s="244"/>
      <c r="K255" s="247">
        <v>0</v>
      </c>
      <c r="L255" s="244"/>
      <c r="M255" s="244"/>
      <c r="N255" s="244"/>
      <c r="O255" s="244"/>
      <c r="P255" s="244"/>
      <c r="Q255" s="244"/>
      <c r="R255" s="248"/>
      <c r="T255" s="249"/>
      <c r="U255" s="244"/>
      <c r="V255" s="244"/>
      <c r="W255" s="244"/>
      <c r="X255" s="244"/>
      <c r="Y255" s="244"/>
      <c r="Z255" s="244"/>
      <c r="AA255" s="250"/>
      <c r="AT255" s="251" t="s">
        <v>280</v>
      </c>
      <c r="AU255" s="251" t="s">
        <v>277</v>
      </c>
      <c r="AV255" s="11" t="s">
        <v>126</v>
      </c>
      <c r="AW255" s="11" t="s">
        <v>6</v>
      </c>
      <c r="AX255" s="11" t="s">
        <v>77</v>
      </c>
      <c r="AY255" s="251" t="s">
        <v>272</v>
      </c>
    </row>
    <row r="256" s="13" customFormat="1" ht="16.5" customHeight="1">
      <c r="B256" s="262"/>
      <c r="C256" s="263"/>
      <c r="D256" s="263"/>
      <c r="E256" s="264" t="s">
        <v>1275</v>
      </c>
      <c r="F256" s="265" t="s">
        <v>285</v>
      </c>
      <c r="G256" s="263"/>
      <c r="H256" s="263"/>
      <c r="I256" s="263"/>
      <c r="J256" s="263"/>
      <c r="K256" s="266">
        <v>173.846</v>
      </c>
      <c r="L256" s="263"/>
      <c r="M256" s="263"/>
      <c r="N256" s="263"/>
      <c r="O256" s="263"/>
      <c r="P256" s="263"/>
      <c r="Q256" s="263"/>
      <c r="R256" s="267"/>
      <c r="T256" s="268"/>
      <c r="U256" s="263"/>
      <c r="V256" s="263"/>
      <c r="W256" s="263"/>
      <c r="X256" s="263"/>
      <c r="Y256" s="263"/>
      <c r="Z256" s="263"/>
      <c r="AA256" s="269"/>
      <c r="AT256" s="270" t="s">
        <v>280</v>
      </c>
      <c r="AU256" s="270" t="s">
        <v>277</v>
      </c>
      <c r="AV256" s="13" t="s">
        <v>276</v>
      </c>
      <c r="AW256" s="13" t="s">
        <v>35</v>
      </c>
      <c r="AX256" s="13" t="s">
        <v>85</v>
      </c>
      <c r="AY256" s="270" t="s">
        <v>272</v>
      </c>
    </row>
    <row r="257" s="1" customFormat="1" ht="38.25" customHeight="1">
      <c r="B257" s="48"/>
      <c r="C257" s="223" t="s">
        <v>369</v>
      </c>
      <c r="D257" s="223" t="s">
        <v>273</v>
      </c>
      <c r="E257" s="224" t="s">
        <v>538</v>
      </c>
      <c r="F257" s="225" t="s">
        <v>539</v>
      </c>
      <c r="G257" s="225"/>
      <c r="H257" s="225"/>
      <c r="I257" s="225"/>
      <c r="J257" s="226" t="s">
        <v>334</v>
      </c>
      <c r="K257" s="227">
        <v>29</v>
      </c>
      <c r="L257" s="228">
        <v>0</v>
      </c>
      <c r="M257" s="229"/>
      <c r="N257" s="230">
        <f>ROUND(L257*K257,2)</f>
        <v>0</v>
      </c>
      <c r="O257" s="230"/>
      <c r="P257" s="230"/>
      <c r="Q257" s="230"/>
      <c r="R257" s="50"/>
      <c r="T257" s="231" t="s">
        <v>22</v>
      </c>
      <c r="U257" s="58" t="s">
        <v>42</v>
      </c>
      <c r="V257" s="49"/>
      <c r="W257" s="232">
        <f>V257*K257</f>
        <v>0</v>
      </c>
      <c r="X257" s="232">
        <v>0.00012</v>
      </c>
      <c r="Y257" s="232">
        <f>X257*K257</f>
        <v>0.00348</v>
      </c>
      <c r="Z257" s="232">
        <v>0</v>
      </c>
      <c r="AA257" s="233">
        <f>Z257*K257</f>
        <v>0</v>
      </c>
      <c r="AR257" s="24" t="s">
        <v>276</v>
      </c>
      <c r="AT257" s="24" t="s">
        <v>273</v>
      </c>
      <c r="AU257" s="24" t="s">
        <v>277</v>
      </c>
      <c r="AY257" s="24" t="s">
        <v>272</v>
      </c>
      <c r="BE257" s="144">
        <f>IF(U257="základní",N257,0)</f>
        <v>0</v>
      </c>
      <c r="BF257" s="144">
        <f>IF(U257="snížená",N257,0)</f>
        <v>0</v>
      </c>
      <c r="BG257" s="144">
        <f>IF(U257="zákl. přenesená",N257,0)</f>
        <v>0</v>
      </c>
      <c r="BH257" s="144">
        <f>IF(U257="sníž. přenesená",N257,0)</f>
        <v>0</v>
      </c>
      <c r="BI257" s="144">
        <f>IF(U257="nulová",N257,0)</f>
        <v>0</v>
      </c>
      <c r="BJ257" s="24" t="s">
        <v>85</v>
      </c>
      <c r="BK257" s="144">
        <f>ROUND(L257*K257,2)</f>
        <v>0</v>
      </c>
      <c r="BL257" s="24" t="s">
        <v>276</v>
      </c>
      <c r="BM257" s="24" t="s">
        <v>1341</v>
      </c>
    </row>
    <row r="258" s="10" customFormat="1" ht="16.5" customHeight="1">
      <c r="B258" s="234"/>
      <c r="C258" s="235"/>
      <c r="D258" s="235"/>
      <c r="E258" s="236" t="s">
        <v>22</v>
      </c>
      <c r="F258" s="237" t="s">
        <v>541</v>
      </c>
      <c r="G258" s="238"/>
      <c r="H258" s="238"/>
      <c r="I258" s="238"/>
      <c r="J258" s="235"/>
      <c r="K258" s="236" t="s">
        <v>22</v>
      </c>
      <c r="L258" s="235"/>
      <c r="M258" s="235"/>
      <c r="N258" s="235"/>
      <c r="O258" s="235"/>
      <c r="P258" s="235"/>
      <c r="Q258" s="235"/>
      <c r="R258" s="239"/>
      <c r="T258" s="240"/>
      <c r="U258" s="235"/>
      <c r="V258" s="235"/>
      <c r="W258" s="235"/>
      <c r="X258" s="235"/>
      <c r="Y258" s="235"/>
      <c r="Z258" s="235"/>
      <c r="AA258" s="241"/>
      <c r="AT258" s="242" t="s">
        <v>280</v>
      </c>
      <c r="AU258" s="242" t="s">
        <v>277</v>
      </c>
      <c r="AV258" s="10" t="s">
        <v>85</v>
      </c>
      <c r="AW258" s="10" t="s">
        <v>35</v>
      </c>
      <c r="AX258" s="10" t="s">
        <v>77</v>
      </c>
      <c r="AY258" s="242" t="s">
        <v>272</v>
      </c>
    </row>
    <row r="259" s="11" customFormat="1" ht="16.5" customHeight="1">
      <c r="B259" s="243"/>
      <c r="C259" s="244"/>
      <c r="D259" s="244"/>
      <c r="E259" s="245" t="s">
        <v>22</v>
      </c>
      <c r="F259" s="246" t="s">
        <v>22</v>
      </c>
      <c r="G259" s="244"/>
      <c r="H259" s="244"/>
      <c r="I259" s="244"/>
      <c r="J259" s="244"/>
      <c r="K259" s="247">
        <v>0</v>
      </c>
      <c r="L259" s="244"/>
      <c r="M259" s="244"/>
      <c r="N259" s="244"/>
      <c r="O259" s="244"/>
      <c r="P259" s="244"/>
      <c r="Q259" s="244"/>
      <c r="R259" s="248"/>
      <c r="T259" s="249"/>
      <c r="U259" s="244"/>
      <c r="V259" s="244"/>
      <c r="W259" s="244"/>
      <c r="X259" s="244"/>
      <c r="Y259" s="244"/>
      <c r="Z259" s="244"/>
      <c r="AA259" s="250"/>
      <c r="AT259" s="251" t="s">
        <v>280</v>
      </c>
      <c r="AU259" s="251" t="s">
        <v>277</v>
      </c>
      <c r="AV259" s="11" t="s">
        <v>126</v>
      </c>
      <c r="AW259" s="11" t="s">
        <v>6</v>
      </c>
      <c r="AX259" s="11" t="s">
        <v>77</v>
      </c>
      <c r="AY259" s="251" t="s">
        <v>272</v>
      </c>
    </row>
    <row r="260" s="10" customFormat="1" ht="16.5" customHeight="1">
      <c r="B260" s="234"/>
      <c r="C260" s="235"/>
      <c r="D260" s="235"/>
      <c r="E260" s="236" t="s">
        <v>22</v>
      </c>
      <c r="F260" s="252" t="s">
        <v>1296</v>
      </c>
      <c r="G260" s="235"/>
      <c r="H260" s="235"/>
      <c r="I260" s="235"/>
      <c r="J260" s="235"/>
      <c r="K260" s="236" t="s">
        <v>22</v>
      </c>
      <c r="L260" s="235"/>
      <c r="M260" s="235"/>
      <c r="N260" s="235"/>
      <c r="O260" s="235"/>
      <c r="P260" s="235"/>
      <c r="Q260" s="235"/>
      <c r="R260" s="239"/>
      <c r="T260" s="240"/>
      <c r="U260" s="235"/>
      <c r="V260" s="235"/>
      <c r="W260" s="235"/>
      <c r="X260" s="235"/>
      <c r="Y260" s="235"/>
      <c r="Z260" s="235"/>
      <c r="AA260" s="241"/>
      <c r="AT260" s="242" t="s">
        <v>280</v>
      </c>
      <c r="AU260" s="242" t="s">
        <v>277</v>
      </c>
      <c r="AV260" s="10" t="s">
        <v>85</v>
      </c>
      <c r="AW260" s="10" t="s">
        <v>35</v>
      </c>
      <c r="AX260" s="10" t="s">
        <v>77</v>
      </c>
      <c r="AY260" s="242" t="s">
        <v>272</v>
      </c>
    </row>
    <row r="261" s="10" customFormat="1" ht="16.5" customHeight="1">
      <c r="B261" s="234"/>
      <c r="C261" s="235"/>
      <c r="D261" s="235"/>
      <c r="E261" s="236" t="s">
        <v>22</v>
      </c>
      <c r="F261" s="252" t="s">
        <v>1342</v>
      </c>
      <c r="G261" s="235"/>
      <c r="H261" s="235"/>
      <c r="I261" s="235"/>
      <c r="J261" s="235"/>
      <c r="K261" s="236" t="s">
        <v>22</v>
      </c>
      <c r="L261" s="235"/>
      <c r="M261" s="235"/>
      <c r="N261" s="235"/>
      <c r="O261" s="235"/>
      <c r="P261" s="235"/>
      <c r="Q261" s="235"/>
      <c r="R261" s="239"/>
      <c r="T261" s="240"/>
      <c r="U261" s="235"/>
      <c r="V261" s="235"/>
      <c r="W261" s="235"/>
      <c r="X261" s="235"/>
      <c r="Y261" s="235"/>
      <c r="Z261" s="235"/>
      <c r="AA261" s="241"/>
      <c r="AT261" s="242" t="s">
        <v>280</v>
      </c>
      <c r="AU261" s="242" t="s">
        <v>277</v>
      </c>
      <c r="AV261" s="10" t="s">
        <v>85</v>
      </c>
      <c r="AW261" s="10" t="s">
        <v>35</v>
      </c>
      <c r="AX261" s="10" t="s">
        <v>77</v>
      </c>
      <c r="AY261" s="242" t="s">
        <v>272</v>
      </c>
    </row>
    <row r="262" s="11" customFormat="1" ht="16.5" customHeight="1">
      <c r="B262" s="243"/>
      <c r="C262" s="244"/>
      <c r="D262" s="244"/>
      <c r="E262" s="245" t="s">
        <v>22</v>
      </c>
      <c r="F262" s="246" t="s">
        <v>1343</v>
      </c>
      <c r="G262" s="244"/>
      <c r="H262" s="244"/>
      <c r="I262" s="244"/>
      <c r="J262" s="244"/>
      <c r="K262" s="247">
        <v>14.5</v>
      </c>
      <c r="L262" s="244"/>
      <c r="M262" s="244"/>
      <c r="N262" s="244"/>
      <c r="O262" s="244"/>
      <c r="P262" s="244"/>
      <c r="Q262" s="244"/>
      <c r="R262" s="248"/>
      <c r="T262" s="249"/>
      <c r="U262" s="244"/>
      <c r="V262" s="244"/>
      <c r="W262" s="244"/>
      <c r="X262" s="244"/>
      <c r="Y262" s="244"/>
      <c r="Z262" s="244"/>
      <c r="AA262" s="250"/>
      <c r="AT262" s="251" t="s">
        <v>280</v>
      </c>
      <c r="AU262" s="251" t="s">
        <v>277</v>
      </c>
      <c r="AV262" s="11" t="s">
        <v>126</v>
      </c>
      <c r="AW262" s="11" t="s">
        <v>35</v>
      </c>
      <c r="AX262" s="11" t="s">
        <v>77</v>
      </c>
      <c r="AY262" s="251" t="s">
        <v>272</v>
      </c>
    </row>
    <row r="263" s="10" customFormat="1" ht="16.5" customHeight="1">
      <c r="B263" s="234"/>
      <c r="C263" s="235"/>
      <c r="D263" s="235"/>
      <c r="E263" s="236" t="s">
        <v>22</v>
      </c>
      <c r="F263" s="252" t="s">
        <v>527</v>
      </c>
      <c r="G263" s="235"/>
      <c r="H263" s="235"/>
      <c r="I263" s="235"/>
      <c r="J263" s="235"/>
      <c r="K263" s="236" t="s">
        <v>22</v>
      </c>
      <c r="L263" s="235"/>
      <c r="M263" s="235"/>
      <c r="N263" s="235"/>
      <c r="O263" s="235"/>
      <c r="P263" s="235"/>
      <c r="Q263" s="235"/>
      <c r="R263" s="239"/>
      <c r="T263" s="240"/>
      <c r="U263" s="235"/>
      <c r="V263" s="235"/>
      <c r="W263" s="235"/>
      <c r="X263" s="235"/>
      <c r="Y263" s="235"/>
      <c r="Z263" s="235"/>
      <c r="AA263" s="241"/>
      <c r="AT263" s="242" t="s">
        <v>280</v>
      </c>
      <c r="AU263" s="242" t="s">
        <v>277</v>
      </c>
      <c r="AV263" s="10" t="s">
        <v>85</v>
      </c>
      <c r="AW263" s="10" t="s">
        <v>35</v>
      </c>
      <c r="AX263" s="10" t="s">
        <v>77</v>
      </c>
      <c r="AY263" s="242" t="s">
        <v>272</v>
      </c>
    </row>
    <row r="264" s="11" customFormat="1" ht="16.5" customHeight="1">
      <c r="B264" s="243"/>
      <c r="C264" s="244"/>
      <c r="D264" s="244"/>
      <c r="E264" s="245" t="s">
        <v>22</v>
      </c>
      <c r="F264" s="246" t="s">
        <v>1343</v>
      </c>
      <c r="G264" s="244"/>
      <c r="H264" s="244"/>
      <c r="I264" s="244"/>
      <c r="J264" s="244"/>
      <c r="K264" s="247">
        <v>14.5</v>
      </c>
      <c r="L264" s="244"/>
      <c r="M264" s="244"/>
      <c r="N264" s="244"/>
      <c r="O264" s="244"/>
      <c r="P264" s="244"/>
      <c r="Q264" s="244"/>
      <c r="R264" s="248"/>
      <c r="T264" s="249"/>
      <c r="U264" s="244"/>
      <c r="V264" s="244"/>
      <c r="W264" s="244"/>
      <c r="X264" s="244"/>
      <c r="Y264" s="244"/>
      <c r="Z264" s="244"/>
      <c r="AA264" s="250"/>
      <c r="AT264" s="251" t="s">
        <v>280</v>
      </c>
      <c r="AU264" s="251" t="s">
        <v>277</v>
      </c>
      <c r="AV264" s="11" t="s">
        <v>126</v>
      </c>
      <c r="AW264" s="11" t="s">
        <v>35</v>
      </c>
      <c r="AX264" s="11" t="s">
        <v>77</v>
      </c>
      <c r="AY264" s="251" t="s">
        <v>272</v>
      </c>
    </row>
    <row r="265" s="12" customFormat="1" ht="16.5" customHeight="1">
      <c r="B265" s="253"/>
      <c r="C265" s="254"/>
      <c r="D265" s="254"/>
      <c r="E265" s="255" t="s">
        <v>22</v>
      </c>
      <c r="F265" s="256" t="s">
        <v>284</v>
      </c>
      <c r="G265" s="254"/>
      <c r="H265" s="254"/>
      <c r="I265" s="254"/>
      <c r="J265" s="254"/>
      <c r="K265" s="257">
        <v>29</v>
      </c>
      <c r="L265" s="254"/>
      <c r="M265" s="254"/>
      <c r="N265" s="254"/>
      <c r="O265" s="254"/>
      <c r="P265" s="254"/>
      <c r="Q265" s="254"/>
      <c r="R265" s="258"/>
      <c r="T265" s="259"/>
      <c r="U265" s="254"/>
      <c r="V265" s="254"/>
      <c r="W265" s="254"/>
      <c r="X265" s="254"/>
      <c r="Y265" s="254"/>
      <c r="Z265" s="254"/>
      <c r="AA265" s="260"/>
      <c r="AT265" s="261" t="s">
        <v>280</v>
      </c>
      <c r="AU265" s="261" t="s">
        <v>277</v>
      </c>
      <c r="AV265" s="12" t="s">
        <v>277</v>
      </c>
      <c r="AW265" s="12" t="s">
        <v>35</v>
      </c>
      <c r="AX265" s="12" t="s">
        <v>77</v>
      </c>
      <c r="AY265" s="261" t="s">
        <v>272</v>
      </c>
    </row>
    <row r="266" s="13" customFormat="1" ht="16.5" customHeight="1">
      <c r="B266" s="262"/>
      <c r="C266" s="263"/>
      <c r="D266" s="263"/>
      <c r="E266" s="264" t="s">
        <v>22</v>
      </c>
      <c r="F266" s="265" t="s">
        <v>285</v>
      </c>
      <c r="G266" s="263"/>
      <c r="H266" s="263"/>
      <c r="I266" s="263"/>
      <c r="J266" s="263"/>
      <c r="K266" s="266">
        <v>29</v>
      </c>
      <c r="L266" s="263"/>
      <c r="M266" s="263"/>
      <c r="N266" s="263"/>
      <c r="O266" s="263"/>
      <c r="P266" s="263"/>
      <c r="Q266" s="263"/>
      <c r="R266" s="267"/>
      <c r="T266" s="268"/>
      <c r="U266" s="263"/>
      <c r="V266" s="263"/>
      <c r="W266" s="263"/>
      <c r="X266" s="263"/>
      <c r="Y266" s="263"/>
      <c r="Z266" s="263"/>
      <c r="AA266" s="269"/>
      <c r="AT266" s="270" t="s">
        <v>280</v>
      </c>
      <c r="AU266" s="270" t="s">
        <v>277</v>
      </c>
      <c r="AV266" s="13" t="s">
        <v>276</v>
      </c>
      <c r="AW266" s="13" t="s">
        <v>35</v>
      </c>
      <c r="AX266" s="13" t="s">
        <v>85</v>
      </c>
      <c r="AY266" s="270" t="s">
        <v>272</v>
      </c>
    </row>
    <row r="267" s="1" customFormat="1" ht="51" customHeight="1">
      <c r="B267" s="48"/>
      <c r="C267" s="223" t="s">
        <v>374</v>
      </c>
      <c r="D267" s="223" t="s">
        <v>273</v>
      </c>
      <c r="E267" s="224" t="s">
        <v>544</v>
      </c>
      <c r="F267" s="225" t="s">
        <v>545</v>
      </c>
      <c r="G267" s="225"/>
      <c r="H267" s="225"/>
      <c r="I267" s="225"/>
      <c r="J267" s="226" t="s">
        <v>546</v>
      </c>
      <c r="K267" s="227">
        <v>29.719999999999999</v>
      </c>
      <c r="L267" s="228">
        <v>0</v>
      </c>
      <c r="M267" s="229"/>
      <c r="N267" s="230">
        <f>ROUND(L267*K267,2)</f>
        <v>0</v>
      </c>
      <c r="O267" s="230"/>
      <c r="P267" s="230"/>
      <c r="Q267" s="230"/>
      <c r="R267" s="50"/>
      <c r="T267" s="231" t="s">
        <v>22</v>
      </c>
      <c r="U267" s="58" t="s">
        <v>42</v>
      </c>
      <c r="V267" s="49"/>
      <c r="W267" s="232">
        <f>V267*K267</f>
        <v>0</v>
      </c>
      <c r="X267" s="232">
        <v>0</v>
      </c>
      <c r="Y267" s="232">
        <f>X267*K267</f>
        <v>0</v>
      </c>
      <c r="Z267" s="232">
        <v>0</v>
      </c>
      <c r="AA267" s="233">
        <f>Z267*K267</f>
        <v>0</v>
      </c>
      <c r="AR267" s="24" t="s">
        <v>276</v>
      </c>
      <c r="AT267" s="24" t="s">
        <v>273</v>
      </c>
      <c r="AU267" s="24" t="s">
        <v>277</v>
      </c>
      <c r="AY267" s="24" t="s">
        <v>272</v>
      </c>
      <c r="BE267" s="144">
        <f>IF(U267="základní",N267,0)</f>
        <v>0</v>
      </c>
      <c r="BF267" s="144">
        <f>IF(U267="snížená",N267,0)</f>
        <v>0</v>
      </c>
      <c r="BG267" s="144">
        <f>IF(U267="zákl. přenesená",N267,0)</f>
        <v>0</v>
      </c>
      <c r="BH267" s="144">
        <f>IF(U267="sníž. přenesená",N267,0)</f>
        <v>0</v>
      </c>
      <c r="BI267" s="144">
        <f>IF(U267="nulová",N267,0)</f>
        <v>0</v>
      </c>
      <c r="BJ267" s="24" t="s">
        <v>85</v>
      </c>
      <c r="BK267" s="144">
        <f>ROUND(L267*K267,2)</f>
        <v>0</v>
      </c>
      <c r="BL267" s="24" t="s">
        <v>276</v>
      </c>
      <c r="BM267" s="24" t="s">
        <v>1344</v>
      </c>
    </row>
    <row r="268" s="10" customFormat="1" ht="16.5" customHeight="1">
      <c r="B268" s="234"/>
      <c r="C268" s="235"/>
      <c r="D268" s="235"/>
      <c r="E268" s="236" t="s">
        <v>22</v>
      </c>
      <c r="F268" s="237" t="s">
        <v>541</v>
      </c>
      <c r="G268" s="238"/>
      <c r="H268" s="238"/>
      <c r="I268" s="238"/>
      <c r="J268" s="235"/>
      <c r="K268" s="236" t="s">
        <v>22</v>
      </c>
      <c r="L268" s="235"/>
      <c r="M268" s="235"/>
      <c r="N268" s="235"/>
      <c r="O268" s="235"/>
      <c r="P268" s="235"/>
      <c r="Q268" s="235"/>
      <c r="R268" s="239"/>
      <c r="T268" s="240"/>
      <c r="U268" s="235"/>
      <c r="V268" s="235"/>
      <c r="W268" s="235"/>
      <c r="X268" s="235"/>
      <c r="Y268" s="235"/>
      <c r="Z268" s="235"/>
      <c r="AA268" s="241"/>
      <c r="AT268" s="242" t="s">
        <v>280</v>
      </c>
      <c r="AU268" s="242" t="s">
        <v>277</v>
      </c>
      <c r="AV268" s="10" t="s">
        <v>85</v>
      </c>
      <c r="AW268" s="10" t="s">
        <v>35</v>
      </c>
      <c r="AX268" s="10" t="s">
        <v>77</v>
      </c>
      <c r="AY268" s="242" t="s">
        <v>272</v>
      </c>
    </row>
    <row r="269" s="11" customFormat="1" ht="16.5" customHeight="1">
      <c r="B269" s="243"/>
      <c r="C269" s="244"/>
      <c r="D269" s="244"/>
      <c r="E269" s="245" t="s">
        <v>22</v>
      </c>
      <c r="F269" s="246" t="s">
        <v>22</v>
      </c>
      <c r="G269" s="244"/>
      <c r="H269" s="244"/>
      <c r="I269" s="244"/>
      <c r="J269" s="244"/>
      <c r="K269" s="247">
        <v>0</v>
      </c>
      <c r="L269" s="244"/>
      <c r="M269" s="244"/>
      <c r="N269" s="244"/>
      <c r="O269" s="244"/>
      <c r="P269" s="244"/>
      <c r="Q269" s="244"/>
      <c r="R269" s="248"/>
      <c r="T269" s="249"/>
      <c r="U269" s="244"/>
      <c r="V269" s="244"/>
      <c r="W269" s="244"/>
      <c r="X269" s="244"/>
      <c r="Y269" s="244"/>
      <c r="Z269" s="244"/>
      <c r="AA269" s="250"/>
      <c r="AT269" s="251" t="s">
        <v>280</v>
      </c>
      <c r="AU269" s="251" t="s">
        <v>277</v>
      </c>
      <c r="AV269" s="11" t="s">
        <v>126</v>
      </c>
      <c r="AW269" s="11" t="s">
        <v>6</v>
      </c>
      <c r="AX269" s="11" t="s">
        <v>77</v>
      </c>
      <c r="AY269" s="251" t="s">
        <v>272</v>
      </c>
    </row>
    <row r="270" s="10" customFormat="1" ht="16.5" customHeight="1">
      <c r="B270" s="234"/>
      <c r="C270" s="235"/>
      <c r="D270" s="235"/>
      <c r="E270" s="236" t="s">
        <v>22</v>
      </c>
      <c r="F270" s="252" t="s">
        <v>1296</v>
      </c>
      <c r="G270" s="235"/>
      <c r="H270" s="235"/>
      <c r="I270" s="235"/>
      <c r="J270" s="235"/>
      <c r="K270" s="236" t="s">
        <v>22</v>
      </c>
      <c r="L270" s="235"/>
      <c r="M270" s="235"/>
      <c r="N270" s="235"/>
      <c r="O270" s="235"/>
      <c r="P270" s="235"/>
      <c r="Q270" s="235"/>
      <c r="R270" s="239"/>
      <c r="T270" s="240"/>
      <c r="U270" s="235"/>
      <c r="V270" s="235"/>
      <c r="W270" s="235"/>
      <c r="X270" s="235"/>
      <c r="Y270" s="235"/>
      <c r="Z270" s="235"/>
      <c r="AA270" s="241"/>
      <c r="AT270" s="242" t="s">
        <v>280</v>
      </c>
      <c r="AU270" s="242" t="s">
        <v>277</v>
      </c>
      <c r="AV270" s="10" t="s">
        <v>85</v>
      </c>
      <c r="AW270" s="10" t="s">
        <v>35</v>
      </c>
      <c r="AX270" s="10" t="s">
        <v>77</v>
      </c>
      <c r="AY270" s="242" t="s">
        <v>272</v>
      </c>
    </row>
    <row r="271" s="10" customFormat="1" ht="16.5" customHeight="1">
      <c r="B271" s="234"/>
      <c r="C271" s="235"/>
      <c r="D271" s="235"/>
      <c r="E271" s="236" t="s">
        <v>22</v>
      </c>
      <c r="F271" s="252" t="s">
        <v>529</v>
      </c>
      <c r="G271" s="235"/>
      <c r="H271" s="235"/>
      <c r="I271" s="235"/>
      <c r="J271" s="235"/>
      <c r="K271" s="236" t="s">
        <v>22</v>
      </c>
      <c r="L271" s="235"/>
      <c r="M271" s="235"/>
      <c r="N271" s="235"/>
      <c r="O271" s="235"/>
      <c r="P271" s="235"/>
      <c r="Q271" s="235"/>
      <c r="R271" s="239"/>
      <c r="T271" s="240"/>
      <c r="U271" s="235"/>
      <c r="V271" s="235"/>
      <c r="W271" s="235"/>
      <c r="X271" s="235"/>
      <c r="Y271" s="235"/>
      <c r="Z271" s="235"/>
      <c r="AA271" s="241"/>
      <c r="AT271" s="242" t="s">
        <v>280</v>
      </c>
      <c r="AU271" s="242" t="s">
        <v>277</v>
      </c>
      <c r="AV271" s="10" t="s">
        <v>85</v>
      </c>
      <c r="AW271" s="10" t="s">
        <v>35</v>
      </c>
      <c r="AX271" s="10" t="s">
        <v>77</v>
      </c>
      <c r="AY271" s="242" t="s">
        <v>272</v>
      </c>
    </row>
    <row r="272" s="11" customFormat="1" ht="25.5" customHeight="1">
      <c r="B272" s="243"/>
      <c r="C272" s="244"/>
      <c r="D272" s="244"/>
      <c r="E272" s="245" t="s">
        <v>22</v>
      </c>
      <c r="F272" s="246" t="s">
        <v>1345</v>
      </c>
      <c r="G272" s="244"/>
      <c r="H272" s="244"/>
      <c r="I272" s="244"/>
      <c r="J272" s="244"/>
      <c r="K272" s="247">
        <v>19.219999999999999</v>
      </c>
      <c r="L272" s="244"/>
      <c r="M272" s="244"/>
      <c r="N272" s="244"/>
      <c r="O272" s="244"/>
      <c r="P272" s="244"/>
      <c r="Q272" s="244"/>
      <c r="R272" s="248"/>
      <c r="T272" s="249"/>
      <c r="U272" s="244"/>
      <c r="V272" s="244"/>
      <c r="W272" s="244"/>
      <c r="X272" s="244"/>
      <c r="Y272" s="244"/>
      <c r="Z272" s="244"/>
      <c r="AA272" s="250"/>
      <c r="AT272" s="251" t="s">
        <v>280</v>
      </c>
      <c r="AU272" s="251" t="s">
        <v>277</v>
      </c>
      <c r="AV272" s="11" t="s">
        <v>126</v>
      </c>
      <c r="AW272" s="11" t="s">
        <v>35</v>
      </c>
      <c r="AX272" s="11" t="s">
        <v>77</v>
      </c>
      <c r="AY272" s="251" t="s">
        <v>272</v>
      </c>
    </row>
    <row r="273" s="10" customFormat="1" ht="16.5" customHeight="1">
      <c r="B273" s="234"/>
      <c r="C273" s="235"/>
      <c r="D273" s="235"/>
      <c r="E273" s="236" t="s">
        <v>22</v>
      </c>
      <c r="F273" s="252" t="s">
        <v>530</v>
      </c>
      <c r="G273" s="235"/>
      <c r="H273" s="235"/>
      <c r="I273" s="235"/>
      <c r="J273" s="235"/>
      <c r="K273" s="236" t="s">
        <v>22</v>
      </c>
      <c r="L273" s="235"/>
      <c r="M273" s="235"/>
      <c r="N273" s="235"/>
      <c r="O273" s="235"/>
      <c r="P273" s="235"/>
      <c r="Q273" s="235"/>
      <c r="R273" s="239"/>
      <c r="T273" s="240"/>
      <c r="U273" s="235"/>
      <c r="V273" s="235"/>
      <c r="W273" s="235"/>
      <c r="X273" s="235"/>
      <c r="Y273" s="235"/>
      <c r="Z273" s="235"/>
      <c r="AA273" s="241"/>
      <c r="AT273" s="242" t="s">
        <v>280</v>
      </c>
      <c r="AU273" s="242" t="s">
        <v>277</v>
      </c>
      <c r="AV273" s="10" t="s">
        <v>85</v>
      </c>
      <c r="AW273" s="10" t="s">
        <v>35</v>
      </c>
      <c r="AX273" s="10" t="s">
        <v>77</v>
      </c>
      <c r="AY273" s="242" t="s">
        <v>272</v>
      </c>
    </row>
    <row r="274" s="11" customFormat="1" ht="16.5" customHeight="1">
      <c r="B274" s="243"/>
      <c r="C274" s="244"/>
      <c r="D274" s="244"/>
      <c r="E274" s="245" t="s">
        <v>22</v>
      </c>
      <c r="F274" s="246" t="s">
        <v>1346</v>
      </c>
      <c r="G274" s="244"/>
      <c r="H274" s="244"/>
      <c r="I274" s="244"/>
      <c r="J274" s="244"/>
      <c r="K274" s="247">
        <v>10.5</v>
      </c>
      <c r="L274" s="244"/>
      <c r="M274" s="244"/>
      <c r="N274" s="244"/>
      <c r="O274" s="244"/>
      <c r="P274" s="244"/>
      <c r="Q274" s="244"/>
      <c r="R274" s="248"/>
      <c r="T274" s="249"/>
      <c r="U274" s="244"/>
      <c r="V274" s="244"/>
      <c r="W274" s="244"/>
      <c r="X274" s="244"/>
      <c r="Y274" s="244"/>
      <c r="Z274" s="244"/>
      <c r="AA274" s="250"/>
      <c r="AT274" s="251" t="s">
        <v>280</v>
      </c>
      <c r="AU274" s="251" t="s">
        <v>277</v>
      </c>
      <c r="AV274" s="11" t="s">
        <v>126</v>
      </c>
      <c r="AW274" s="11" t="s">
        <v>35</v>
      </c>
      <c r="AX274" s="11" t="s">
        <v>77</v>
      </c>
      <c r="AY274" s="251" t="s">
        <v>272</v>
      </c>
    </row>
    <row r="275" s="12" customFormat="1" ht="16.5" customHeight="1">
      <c r="B275" s="253"/>
      <c r="C275" s="254"/>
      <c r="D275" s="254"/>
      <c r="E275" s="255" t="s">
        <v>22</v>
      </c>
      <c r="F275" s="256" t="s">
        <v>284</v>
      </c>
      <c r="G275" s="254"/>
      <c r="H275" s="254"/>
      <c r="I275" s="254"/>
      <c r="J275" s="254"/>
      <c r="K275" s="257">
        <v>29.719999999999999</v>
      </c>
      <c r="L275" s="254"/>
      <c r="M275" s="254"/>
      <c r="N275" s="254"/>
      <c r="O275" s="254"/>
      <c r="P275" s="254"/>
      <c r="Q275" s="254"/>
      <c r="R275" s="258"/>
      <c r="T275" s="259"/>
      <c r="U275" s="254"/>
      <c r="V275" s="254"/>
      <c r="W275" s="254"/>
      <c r="X275" s="254"/>
      <c r="Y275" s="254"/>
      <c r="Z275" s="254"/>
      <c r="AA275" s="260"/>
      <c r="AT275" s="261" t="s">
        <v>280</v>
      </c>
      <c r="AU275" s="261" t="s">
        <v>277</v>
      </c>
      <c r="AV275" s="12" t="s">
        <v>277</v>
      </c>
      <c r="AW275" s="12" t="s">
        <v>35</v>
      </c>
      <c r="AX275" s="12" t="s">
        <v>77</v>
      </c>
      <c r="AY275" s="261" t="s">
        <v>272</v>
      </c>
    </row>
    <row r="276" s="13" customFormat="1" ht="16.5" customHeight="1">
      <c r="B276" s="262"/>
      <c r="C276" s="263"/>
      <c r="D276" s="263"/>
      <c r="E276" s="264" t="s">
        <v>22</v>
      </c>
      <c r="F276" s="265" t="s">
        <v>285</v>
      </c>
      <c r="G276" s="263"/>
      <c r="H276" s="263"/>
      <c r="I276" s="263"/>
      <c r="J276" s="263"/>
      <c r="K276" s="266">
        <v>29.719999999999999</v>
      </c>
      <c r="L276" s="263"/>
      <c r="M276" s="263"/>
      <c r="N276" s="263"/>
      <c r="O276" s="263"/>
      <c r="P276" s="263"/>
      <c r="Q276" s="263"/>
      <c r="R276" s="267"/>
      <c r="T276" s="268"/>
      <c r="U276" s="263"/>
      <c r="V276" s="263"/>
      <c r="W276" s="263"/>
      <c r="X276" s="263"/>
      <c r="Y276" s="263"/>
      <c r="Z276" s="263"/>
      <c r="AA276" s="269"/>
      <c r="AT276" s="270" t="s">
        <v>280</v>
      </c>
      <c r="AU276" s="270" t="s">
        <v>277</v>
      </c>
      <c r="AV276" s="13" t="s">
        <v>276</v>
      </c>
      <c r="AW276" s="13" t="s">
        <v>35</v>
      </c>
      <c r="AX276" s="13" t="s">
        <v>85</v>
      </c>
      <c r="AY276" s="270" t="s">
        <v>272</v>
      </c>
    </row>
    <row r="277" s="9" customFormat="1" ht="29.88" customHeight="1">
      <c r="B277" s="208"/>
      <c r="C277" s="209"/>
      <c r="D277" s="219" t="s">
        <v>232</v>
      </c>
      <c r="E277" s="219"/>
      <c r="F277" s="219"/>
      <c r="G277" s="219"/>
      <c r="H277" s="219"/>
      <c r="I277" s="219"/>
      <c r="J277" s="219"/>
      <c r="K277" s="219"/>
      <c r="L277" s="219"/>
      <c r="M277" s="219"/>
      <c r="N277" s="221">
        <f>BK277</f>
        <v>0</v>
      </c>
      <c r="O277" s="222"/>
      <c r="P277" s="222"/>
      <c r="Q277" s="222"/>
      <c r="R277" s="212"/>
      <c r="T277" s="213"/>
      <c r="U277" s="209"/>
      <c r="V277" s="209"/>
      <c r="W277" s="214">
        <f>W278+SUM(W279:W294)</f>
        <v>0</v>
      </c>
      <c r="X277" s="209"/>
      <c r="Y277" s="214">
        <f>Y278+SUM(Y279:Y294)</f>
        <v>0</v>
      </c>
      <c r="Z277" s="209"/>
      <c r="AA277" s="215">
        <f>AA278+SUM(AA279:AA294)</f>
        <v>7.7439600000000004</v>
      </c>
      <c r="AR277" s="216" t="s">
        <v>85</v>
      </c>
      <c r="AT277" s="217" t="s">
        <v>76</v>
      </c>
      <c r="AU277" s="217" t="s">
        <v>85</v>
      </c>
      <c r="AY277" s="216" t="s">
        <v>272</v>
      </c>
      <c r="BK277" s="218">
        <f>BK278+SUM(BK279:BK294)</f>
        <v>0</v>
      </c>
    </row>
    <row r="278" s="1" customFormat="1" ht="16.5" customHeight="1">
      <c r="B278" s="48"/>
      <c r="C278" s="223" t="s">
        <v>382</v>
      </c>
      <c r="D278" s="223" t="s">
        <v>273</v>
      </c>
      <c r="E278" s="224" t="s">
        <v>1347</v>
      </c>
      <c r="F278" s="225" t="s">
        <v>1348</v>
      </c>
      <c r="G278" s="225"/>
      <c r="H278" s="225"/>
      <c r="I278" s="225"/>
      <c r="J278" s="226" t="s">
        <v>334</v>
      </c>
      <c r="K278" s="227">
        <v>122.92</v>
      </c>
      <c r="L278" s="228">
        <v>0</v>
      </c>
      <c r="M278" s="229"/>
      <c r="N278" s="230">
        <f>ROUND(L278*K278,2)</f>
        <v>0</v>
      </c>
      <c r="O278" s="230"/>
      <c r="P278" s="230"/>
      <c r="Q278" s="230"/>
      <c r="R278" s="50"/>
      <c r="T278" s="231" t="s">
        <v>22</v>
      </c>
      <c r="U278" s="58" t="s">
        <v>42</v>
      </c>
      <c r="V278" s="49"/>
      <c r="W278" s="232">
        <f>V278*K278</f>
        <v>0</v>
      </c>
      <c r="X278" s="232">
        <v>0</v>
      </c>
      <c r="Y278" s="232">
        <f>X278*K278</f>
        <v>0</v>
      </c>
      <c r="Z278" s="232">
        <v>0.063</v>
      </c>
      <c r="AA278" s="233">
        <f>Z278*K278</f>
        <v>7.7439600000000004</v>
      </c>
      <c r="AR278" s="24" t="s">
        <v>276</v>
      </c>
      <c r="AT278" s="24" t="s">
        <v>273</v>
      </c>
      <c r="AU278" s="24" t="s">
        <v>126</v>
      </c>
      <c r="AY278" s="24" t="s">
        <v>272</v>
      </c>
      <c r="BE278" s="144">
        <f>IF(U278="základní",N278,0)</f>
        <v>0</v>
      </c>
      <c r="BF278" s="144">
        <f>IF(U278="snížená",N278,0)</f>
        <v>0</v>
      </c>
      <c r="BG278" s="144">
        <f>IF(U278="zákl. přenesená",N278,0)</f>
        <v>0</v>
      </c>
      <c r="BH278" s="144">
        <f>IF(U278="sníž. přenesená",N278,0)</f>
        <v>0</v>
      </c>
      <c r="BI278" s="144">
        <f>IF(U278="nulová",N278,0)</f>
        <v>0</v>
      </c>
      <c r="BJ278" s="24" t="s">
        <v>85</v>
      </c>
      <c r="BK278" s="144">
        <f>ROUND(L278*K278,2)</f>
        <v>0</v>
      </c>
      <c r="BL278" s="24" t="s">
        <v>276</v>
      </c>
      <c r="BM278" s="24" t="s">
        <v>1349</v>
      </c>
    </row>
    <row r="279" s="10" customFormat="1" ht="16.5" customHeight="1">
      <c r="B279" s="234"/>
      <c r="C279" s="235"/>
      <c r="D279" s="235"/>
      <c r="E279" s="236" t="s">
        <v>22</v>
      </c>
      <c r="F279" s="237" t="s">
        <v>1325</v>
      </c>
      <c r="G279" s="238"/>
      <c r="H279" s="238"/>
      <c r="I279" s="238"/>
      <c r="J279" s="235"/>
      <c r="K279" s="236" t="s">
        <v>22</v>
      </c>
      <c r="L279" s="235"/>
      <c r="M279" s="235"/>
      <c r="N279" s="235"/>
      <c r="O279" s="235"/>
      <c r="P279" s="235"/>
      <c r="Q279" s="235"/>
      <c r="R279" s="239"/>
      <c r="T279" s="240"/>
      <c r="U279" s="235"/>
      <c r="V279" s="235"/>
      <c r="W279" s="235"/>
      <c r="X279" s="235"/>
      <c r="Y279" s="235"/>
      <c r="Z279" s="235"/>
      <c r="AA279" s="241"/>
      <c r="AT279" s="242" t="s">
        <v>280</v>
      </c>
      <c r="AU279" s="242" t="s">
        <v>126</v>
      </c>
      <c r="AV279" s="10" t="s">
        <v>85</v>
      </c>
      <c r="AW279" s="10" t="s">
        <v>35</v>
      </c>
      <c r="AX279" s="10" t="s">
        <v>77</v>
      </c>
      <c r="AY279" s="242" t="s">
        <v>272</v>
      </c>
    </row>
    <row r="280" s="11" customFormat="1" ht="16.5" customHeight="1">
      <c r="B280" s="243"/>
      <c r="C280" s="244"/>
      <c r="D280" s="244"/>
      <c r="E280" s="245" t="s">
        <v>22</v>
      </c>
      <c r="F280" s="246" t="s">
        <v>22</v>
      </c>
      <c r="G280" s="244"/>
      <c r="H280" s="244"/>
      <c r="I280" s="244"/>
      <c r="J280" s="244"/>
      <c r="K280" s="247">
        <v>0</v>
      </c>
      <c r="L280" s="244"/>
      <c r="M280" s="244"/>
      <c r="N280" s="244"/>
      <c r="O280" s="244"/>
      <c r="P280" s="244"/>
      <c r="Q280" s="244"/>
      <c r="R280" s="248"/>
      <c r="T280" s="249"/>
      <c r="U280" s="244"/>
      <c r="V280" s="244"/>
      <c r="W280" s="244"/>
      <c r="X280" s="244"/>
      <c r="Y280" s="244"/>
      <c r="Z280" s="244"/>
      <c r="AA280" s="250"/>
      <c r="AT280" s="251" t="s">
        <v>280</v>
      </c>
      <c r="AU280" s="251" t="s">
        <v>126</v>
      </c>
      <c r="AV280" s="11" t="s">
        <v>126</v>
      </c>
      <c r="AW280" s="11" t="s">
        <v>6</v>
      </c>
      <c r="AX280" s="11" t="s">
        <v>77</v>
      </c>
      <c r="AY280" s="251" t="s">
        <v>272</v>
      </c>
    </row>
    <row r="281" s="10" customFormat="1" ht="16.5" customHeight="1">
      <c r="B281" s="234"/>
      <c r="C281" s="235"/>
      <c r="D281" s="235"/>
      <c r="E281" s="236" t="s">
        <v>22</v>
      </c>
      <c r="F281" s="252" t="s">
        <v>1296</v>
      </c>
      <c r="G281" s="235"/>
      <c r="H281" s="235"/>
      <c r="I281" s="235"/>
      <c r="J281" s="235"/>
      <c r="K281" s="236" t="s">
        <v>22</v>
      </c>
      <c r="L281" s="235"/>
      <c r="M281" s="235"/>
      <c r="N281" s="235"/>
      <c r="O281" s="235"/>
      <c r="P281" s="235"/>
      <c r="Q281" s="235"/>
      <c r="R281" s="239"/>
      <c r="T281" s="240"/>
      <c r="U281" s="235"/>
      <c r="V281" s="235"/>
      <c r="W281" s="235"/>
      <c r="X281" s="235"/>
      <c r="Y281" s="235"/>
      <c r="Z281" s="235"/>
      <c r="AA281" s="241"/>
      <c r="AT281" s="242" t="s">
        <v>280</v>
      </c>
      <c r="AU281" s="242" t="s">
        <v>126</v>
      </c>
      <c r="AV281" s="10" t="s">
        <v>85</v>
      </c>
      <c r="AW281" s="10" t="s">
        <v>35</v>
      </c>
      <c r="AX281" s="10" t="s">
        <v>77</v>
      </c>
      <c r="AY281" s="242" t="s">
        <v>272</v>
      </c>
    </row>
    <row r="282" s="10" customFormat="1" ht="16.5" customHeight="1">
      <c r="B282" s="234"/>
      <c r="C282" s="235"/>
      <c r="D282" s="235"/>
      <c r="E282" s="236" t="s">
        <v>22</v>
      </c>
      <c r="F282" s="252" t="s">
        <v>1342</v>
      </c>
      <c r="G282" s="235"/>
      <c r="H282" s="235"/>
      <c r="I282" s="235"/>
      <c r="J282" s="235"/>
      <c r="K282" s="236" t="s">
        <v>22</v>
      </c>
      <c r="L282" s="235"/>
      <c r="M282" s="235"/>
      <c r="N282" s="235"/>
      <c r="O282" s="235"/>
      <c r="P282" s="235"/>
      <c r="Q282" s="235"/>
      <c r="R282" s="239"/>
      <c r="T282" s="240"/>
      <c r="U282" s="235"/>
      <c r="V282" s="235"/>
      <c r="W282" s="235"/>
      <c r="X282" s="235"/>
      <c r="Y282" s="235"/>
      <c r="Z282" s="235"/>
      <c r="AA282" s="241"/>
      <c r="AT282" s="242" t="s">
        <v>280</v>
      </c>
      <c r="AU282" s="242" t="s">
        <v>126</v>
      </c>
      <c r="AV282" s="10" t="s">
        <v>85</v>
      </c>
      <c r="AW282" s="10" t="s">
        <v>35</v>
      </c>
      <c r="AX282" s="10" t="s">
        <v>77</v>
      </c>
      <c r="AY282" s="242" t="s">
        <v>272</v>
      </c>
    </row>
    <row r="283" s="11" customFormat="1" ht="16.5" customHeight="1">
      <c r="B283" s="243"/>
      <c r="C283" s="244"/>
      <c r="D283" s="244"/>
      <c r="E283" s="245" t="s">
        <v>22</v>
      </c>
      <c r="F283" s="246" t="s">
        <v>1350</v>
      </c>
      <c r="G283" s="244"/>
      <c r="H283" s="244"/>
      <c r="I283" s="244"/>
      <c r="J283" s="244"/>
      <c r="K283" s="247">
        <v>40.590000000000003</v>
      </c>
      <c r="L283" s="244"/>
      <c r="M283" s="244"/>
      <c r="N283" s="244"/>
      <c r="O283" s="244"/>
      <c r="P283" s="244"/>
      <c r="Q283" s="244"/>
      <c r="R283" s="248"/>
      <c r="T283" s="249"/>
      <c r="U283" s="244"/>
      <c r="V283" s="244"/>
      <c r="W283" s="244"/>
      <c r="X283" s="244"/>
      <c r="Y283" s="244"/>
      <c r="Z283" s="244"/>
      <c r="AA283" s="250"/>
      <c r="AT283" s="251" t="s">
        <v>280</v>
      </c>
      <c r="AU283" s="251" t="s">
        <v>126</v>
      </c>
      <c r="AV283" s="11" t="s">
        <v>126</v>
      </c>
      <c r="AW283" s="11" t="s">
        <v>35</v>
      </c>
      <c r="AX283" s="11" t="s">
        <v>77</v>
      </c>
      <c r="AY283" s="251" t="s">
        <v>272</v>
      </c>
    </row>
    <row r="284" s="10" customFormat="1" ht="16.5" customHeight="1">
      <c r="B284" s="234"/>
      <c r="C284" s="235"/>
      <c r="D284" s="235"/>
      <c r="E284" s="236" t="s">
        <v>22</v>
      </c>
      <c r="F284" s="252" t="s">
        <v>527</v>
      </c>
      <c r="G284" s="235"/>
      <c r="H284" s="235"/>
      <c r="I284" s="235"/>
      <c r="J284" s="235"/>
      <c r="K284" s="236" t="s">
        <v>22</v>
      </c>
      <c r="L284" s="235"/>
      <c r="M284" s="235"/>
      <c r="N284" s="235"/>
      <c r="O284" s="235"/>
      <c r="P284" s="235"/>
      <c r="Q284" s="235"/>
      <c r="R284" s="239"/>
      <c r="T284" s="240"/>
      <c r="U284" s="235"/>
      <c r="V284" s="235"/>
      <c r="W284" s="235"/>
      <c r="X284" s="235"/>
      <c r="Y284" s="235"/>
      <c r="Z284" s="235"/>
      <c r="AA284" s="241"/>
      <c r="AT284" s="242" t="s">
        <v>280</v>
      </c>
      <c r="AU284" s="242" t="s">
        <v>126</v>
      </c>
      <c r="AV284" s="10" t="s">
        <v>85</v>
      </c>
      <c r="AW284" s="10" t="s">
        <v>35</v>
      </c>
      <c r="AX284" s="10" t="s">
        <v>77</v>
      </c>
      <c r="AY284" s="242" t="s">
        <v>272</v>
      </c>
    </row>
    <row r="285" s="11" customFormat="1" ht="16.5" customHeight="1">
      <c r="B285" s="243"/>
      <c r="C285" s="244"/>
      <c r="D285" s="244"/>
      <c r="E285" s="245" t="s">
        <v>22</v>
      </c>
      <c r="F285" s="246" t="s">
        <v>1351</v>
      </c>
      <c r="G285" s="244"/>
      <c r="H285" s="244"/>
      <c r="I285" s="244"/>
      <c r="J285" s="244"/>
      <c r="K285" s="247">
        <v>82.5</v>
      </c>
      <c r="L285" s="244"/>
      <c r="M285" s="244"/>
      <c r="N285" s="244"/>
      <c r="O285" s="244"/>
      <c r="P285" s="244"/>
      <c r="Q285" s="244"/>
      <c r="R285" s="248"/>
      <c r="T285" s="249"/>
      <c r="U285" s="244"/>
      <c r="V285" s="244"/>
      <c r="W285" s="244"/>
      <c r="X285" s="244"/>
      <c r="Y285" s="244"/>
      <c r="Z285" s="244"/>
      <c r="AA285" s="250"/>
      <c r="AT285" s="251" t="s">
        <v>280</v>
      </c>
      <c r="AU285" s="251" t="s">
        <v>126</v>
      </c>
      <c r="AV285" s="11" t="s">
        <v>126</v>
      </c>
      <c r="AW285" s="11" t="s">
        <v>35</v>
      </c>
      <c r="AX285" s="11" t="s">
        <v>77</v>
      </c>
      <c r="AY285" s="251" t="s">
        <v>272</v>
      </c>
    </row>
    <row r="286" s="10" customFormat="1" ht="16.5" customHeight="1">
      <c r="B286" s="234"/>
      <c r="C286" s="235"/>
      <c r="D286" s="235"/>
      <c r="E286" s="236" t="s">
        <v>22</v>
      </c>
      <c r="F286" s="252" t="s">
        <v>529</v>
      </c>
      <c r="G286" s="235"/>
      <c r="H286" s="235"/>
      <c r="I286" s="235"/>
      <c r="J286" s="235"/>
      <c r="K286" s="236" t="s">
        <v>22</v>
      </c>
      <c r="L286" s="235"/>
      <c r="M286" s="235"/>
      <c r="N286" s="235"/>
      <c r="O286" s="235"/>
      <c r="P286" s="235"/>
      <c r="Q286" s="235"/>
      <c r="R286" s="239"/>
      <c r="T286" s="240"/>
      <c r="U286" s="235"/>
      <c r="V286" s="235"/>
      <c r="W286" s="235"/>
      <c r="X286" s="235"/>
      <c r="Y286" s="235"/>
      <c r="Z286" s="235"/>
      <c r="AA286" s="241"/>
      <c r="AT286" s="242" t="s">
        <v>280</v>
      </c>
      <c r="AU286" s="242" t="s">
        <v>126</v>
      </c>
      <c r="AV286" s="10" t="s">
        <v>85</v>
      </c>
      <c r="AW286" s="10" t="s">
        <v>35</v>
      </c>
      <c r="AX286" s="10" t="s">
        <v>77</v>
      </c>
      <c r="AY286" s="242" t="s">
        <v>272</v>
      </c>
    </row>
    <row r="287" s="11" customFormat="1" ht="16.5" customHeight="1">
      <c r="B287" s="243"/>
      <c r="C287" s="244"/>
      <c r="D287" s="244"/>
      <c r="E287" s="245" t="s">
        <v>22</v>
      </c>
      <c r="F287" s="246" t="s">
        <v>1352</v>
      </c>
      <c r="G287" s="244"/>
      <c r="H287" s="244"/>
      <c r="I287" s="244"/>
      <c r="J287" s="244"/>
      <c r="K287" s="247">
        <v>-2.3100000000000001</v>
      </c>
      <c r="L287" s="244"/>
      <c r="M287" s="244"/>
      <c r="N287" s="244"/>
      <c r="O287" s="244"/>
      <c r="P287" s="244"/>
      <c r="Q287" s="244"/>
      <c r="R287" s="248"/>
      <c r="T287" s="249"/>
      <c r="U287" s="244"/>
      <c r="V287" s="244"/>
      <c r="W287" s="244"/>
      <c r="X287" s="244"/>
      <c r="Y287" s="244"/>
      <c r="Z287" s="244"/>
      <c r="AA287" s="250"/>
      <c r="AT287" s="251" t="s">
        <v>280</v>
      </c>
      <c r="AU287" s="251" t="s">
        <v>126</v>
      </c>
      <c r="AV287" s="11" t="s">
        <v>126</v>
      </c>
      <c r="AW287" s="11" t="s">
        <v>35</v>
      </c>
      <c r="AX287" s="11" t="s">
        <v>77</v>
      </c>
      <c r="AY287" s="251" t="s">
        <v>272</v>
      </c>
    </row>
    <row r="288" s="10" customFormat="1" ht="16.5" customHeight="1">
      <c r="B288" s="234"/>
      <c r="C288" s="235"/>
      <c r="D288" s="235"/>
      <c r="E288" s="236" t="s">
        <v>22</v>
      </c>
      <c r="F288" s="252" t="s">
        <v>530</v>
      </c>
      <c r="G288" s="235"/>
      <c r="H288" s="235"/>
      <c r="I288" s="235"/>
      <c r="J288" s="235"/>
      <c r="K288" s="236" t="s">
        <v>22</v>
      </c>
      <c r="L288" s="235"/>
      <c r="M288" s="235"/>
      <c r="N288" s="235"/>
      <c r="O288" s="235"/>
      <c r="P288" s="235"/>
      <c r="Q288" s="235"/>
      <c r="R288" s="239"/>
      <c r="T288" s="240"/>
      <c r="U288" s="235"/>
      <c r="V288" s="235"/>
      <c r="W288" s="235"/>
      <c r="X288" s="235"/>
      <c r="Y288" s="235"/>
      <c r="Z288" s="235"/>
      <c r="AA288" s="241"/>
      <c r="AT288" s="242" t="s">
        <v>280</v>
      </c>
      <c r="AU288" s="242" t="s">
        <v>126</v>
      </c>
      <c r="AV288" s="10" t="s">
        <v>85</v>
      </c>
      <c r="AW288" s="10" t="s">
        <v>35</v>
      </c>
      <c r="AX288" s="10" t="s">
        <v>77</v>
      </c>
      <c r="AY288" s="242" t="s">
        <v>272</v>
      </c>
    </row>
    <row r="289" s="11" customFormat="1" ht="16.5" customHeight="1">
      <c r="B289" s="243"/>
      <c r="C289" s="244"/>
      <c r="D289" s="244"/>
      <c r="E289" s="245" t="s">
        <v>22</v>
      </c>
      <c r="F289" s="246" t="s">
        <v>1353</v>
      </c>
      <c r="G289" s="244"/>
      <c r="H289" s="244"/>
      <c r="I289" s="244"/>
      <c r="J289" s="244"/>
      <c r="K289" s="247">
        <v>-2.0699999999999998</v>
      </c>
      <c r="L289" s="244"/>
      <c r="M289" s="244"/>
      <c r="N289" s="244"/>
      <c r="O289" s="244"/>
      <c r="P289" s="244"/>
      <c r="Q289" s="244"/>
      <c r="R289" s="248"/>
      <c r="T289" s="249"/>
      <c r="U289" s="244"/>
      <c r="V289" s="244"/>
      <c r="W289" s="244"/>
      <c r="X289" s="244"/>
      <c r="Y289" s="244"/>
      <c r="Z289" s="244"/>
      <c r="AA289" s="250"/>
      <c r="AT289" s="251" t="s">
        <v>280</v>
      </c>
      <c r="AU289" s="251" t="s">
        <v>126</v>
      </c>
      <c r="AV289" s="11" t="s">
        <v>126</v>
      </c>
      <c r="AW289" s="11" t="s">
        <v>35</v>
      </c>
      <c r="AX289" s="11" t="s">
        <v>77</v>
      </c>
      <c r="AY289" s="251" t="s">
        <v>272</v>
      </c>
    </row>
    <row r="290" s="10" customFormat="1" ht="16.5" customHeight="1">
      <c r="B290" s="234"/>
      <c r="C290" s="235"/>
      <c r="D290" s="235"/>
      <c r="E290" s="236" t="s">
        <v>22</v>
      </c>
      <c r="F290" s="252" t="s">
        <v>1354</v>
      </c>
      <c r="G290" s="235"/>
      <c r="H290" s="235"/>
      <c r="I290" s="235"/>
      <c r="J290" s="235"/>
      <c r="K290" s="236" t="s">
        <v>22</v>
      </c>
      <c r="L290" s="235"/>
      <c r="M290" s="235"/>
      <c r="N290" s="235"/>
      <c r="O290" s="235"/>
      <c r="P290" s="235"/>
      <c r="Q290" s="235"/>
      <c r="R290" s="239"/>
      <c r="T290" s="240"/>
      <c r="U290" s="235"/>
      <c r="V290" s="235"/>
      <c r="W290" s="235"/>
      <c r="X290" s="235"/>
      <c r="Y290" s="235"/>
      <c r="Z290" s="235"/>
      <c r="AA290" s="241"/>
      <c r="AT290" s="242" t="s">
        <v>280</v>
      </c>
      <c r="AU290" s="242" t="s">
        <v>126</v>
      </c>
      <c r="AV290" s="10" t="s">
        <v>85</v>
      </c>
      <c r="AW290" s="10" t="s">
        <v>35</v>
      </c>
      <c r="AX290" s="10" t="s">
        <v>77</v>
      </c>
      <c r="AY290" s="242" t="s">
        <v>272</v>
      </c>
    </row>
    <row r="291" s="11" customFormat="1" ht="25.5" customHeight="1">
      <c r="B291" s="243"/>
      <c r="C291" s="244"/>
      <c r="D291" s="244"/>
      <c r="E291" s="245" t="s">
        <v>22</v>
      </c>
      <c r="F291" s="246" t="s">
        <v>1355</v>
      </c>
      <c r="G291" s="244"/>
      <c r="H291" s="244"/>
      <c r="I291" s="244"/>
      <c r="J291" s="244"/>
      <c r="K291" s="247">
        <v>4.21</v>
      </c>
      <c r="L291" s="244"/>
      <c r="M291" s="244"/>
      <c r="N291" s="244"/>
      <c r="O291" s="244"/>
      <c r="P291" s="244"/>
      <c r="Q291" s="244"/>
      <c r="R291" s="248"/>
      <c r="T291" s="249"/>
      <c r="U291" s="244"/>
      <c r="V291" s="244"/>
      <c r="W291" s="244"/>
      <c r="X291" s="244"/>
      <c r="Y291" s="244"/>
      <c r="Z291" s="244"/>
      <c r="AA291" s="250"/>
      <c r="AT291" s="251" t="s">
        <v>280</v>
      </c>
      <c r="AU291" s="251" t="s">
        <v>126</v>
      </c>
      <c r="AV291" s="11" t="s">
        <v>126</v>
      </c>
      <c r="AW291" s="11" t="s">
        <v>35</v>
      </c>
      <c r="AX291" s="11" t="s">
        <v>77</v>
      </c>
      <c r="AY291" s="251" t="s">
        <v>272</v>
      </c>
    </row>
    <row r="292" s="12" customFormat="1" ht="16.5" customHeight="1">
      <c r="B292" s="253"/>
      <c r="C292" s="254"/>
      <c r="D292" s="254"/>
      <c r="E292" s="255" t="s">
        <v>22</v>
      </c>
      <c r="F292" s="256" t="s">
        <v>284</v>
      </c>
      <c r="G292" s="254"/>
      <c r="H292" s="254"/>
      <c r="I292" s="254"/>
      <c r="J292" s="254"/>
      <c r="K292" s="257">
        <v>122.92</v>
      </c>
      <c r="L292" s="254"/>
      <c r="M292" s="254"/>
      <c r="N292" s="254"/>
      <c r="O292" s="254"/>
      <c r="P292" s="254"/>
      <c r="Q292" s="254"/>
      <c r="R292" s="258"/>
      <c r="T292" s="259"/>
      <c r="U292" s="254"/>
      <c r="V292" s="254"/>
      <c r="W292" s="254"/>
      <c r="X292" s="254"/>
      <c r="Y292" s="254"/>
      <c r="Z292" s="254"/>
      <c r="AA292" s="260"/>
      <c r="AT292" s="261" t="s">
        <v>280</v>
      </c>
      <c r="AU292" s="261" t="s">
        <v>126</v>
      </c>
      <c r="AV292" s="12" t="s">
        <v>277</v>
      </c>
      <c r="AW292" s="12" t="s">
        <v>35</v>
      </c>
      <c r="AX292" s="12" t="s">
        <v>77</v>
      </c>
      <c r="AY292" s="261" t="s">
        <v>272</v>
      </c>
    </row>
    <row r="293" s="13" customFormat="1" ht="16.5" customHeight="1">
      <c r="B293" s="262"/>
      <c r="C293" s="263"/>
      <c r="D293" s="263"/>
      <c r="E293" s="264" t="s">
        <v>1273</v>
      </c>
      <c r="F293" s="265" t="s">
        <v>285</v>
      </c>
      <c r="G293" s="263"/>
      <c r="H293" s="263"/>
      <c r="I293" s="263"/>
      <c r="J293" s="263"/>
      <c r="K293" s="266">
        <v>122.92</v>
      </c>
      <c r="L293" s="263"/>
      <c r="M293" s="263"/>
      <c r="N293" s="263"/>
      <c r="O293" s="263"/>
      <c r="P293" s="263"/>
      <c r="Q293" s="263"/>
      <c r="R293" s="267"/>
      <c r="T293" s="268"/>
      <c r="U293" s="263"/>
      <c r="V293" s="263"/>
      <c r="W293" s="263"/>
      <c r="X293" s="263"/>
      <c r="Y293" s="263"/>
      <c r="Z293" s="263"/>
      <c r="AA293" s="269"/>
      <c r="AT293" s="270" t="s">
        <v>280</v>
      </c>
      <c r="AU293" s="270" t="s">
        <v>126</v>
      </c>
      <c r="AV293" s="13" t="s">
        <v>276</v>
      </c>
      <c r="AW293" s="13" t="s">
        <v>35</v>
      </c>
      <c r="AX293" s="13" t="s">
        <v>85</v>
      </c>
      <c r="AY293" s="270" t="s">
        <v>272</v>
      </c>
    </row>
    <row r="294" s="9" customFormat="1" ht="22.32" customHeight="1">
      <c r="B294" s="208"/>
      <c r="C294" s="209"/>
      <c r="D294" s="219" t="s">
        <v>234</v>
      </c>
      <c r="E294" s="219"/>
      <c r="F294" s="219"/>
      <c r="G294" s="219"/>
      <c r="H294" s="219"/>
      <c r="I294" s="219"/>
      <c r="J294" s="219"/>
      <c r="K294" s="219"/>
      <c r="L294" s="219"/>
      <c r="M294" s="219"/>
      <c r="N294" s="221">
        <f>BK294</f>
        <v>0</v>
      </c>
      <c r="O294" s="222"/>
      <c r="P294" s="222"/>
      <c r="Q294" s="222"/>
      <c r="R294" s="212"/>
      <c r="T294" s="213"/>
      <c r="U294" s="209"/>
      <c r="V294" s="209"/>
      <c r="W294" s="214">
        <f>SUM(W295:W304)</f>
        <v>0</v>
      </c>
      <c r="X294" s="209"/>
      <c r="Y294" s="214">
        <f>SUM(Y295:Y304)</f>
        <v>0</v>
      </c>
      <c r="Z294" s="209"/>
      <c r="AA294" s="215">
        <f>SUM(AA295:AA304)</f>
        <v>0</v>
      </c>
      <c r="AR294" s="216" t="s">
        <v>85</v>
      </c>
      <c r="AT294" s="217" t="s">
        <v>76</v>
      </c>
      <c r="AU294" s="217" t="s">
        <v>126</v>
      </c>
      <c r="AY294" s="216" t="s">
        <v>272</v>
      </c>
      <c r="BK294" s="218">
        <f>SUM(BK295:BK304)</f>
        <v>0</v>
      </c>
    </row>
    <row r="295" s="1" customFormat="1" ht="76.5" customHeight="1">
      <c r="B295" s="48"/>
      <c r="C295" s="223" t="s">
        <v>393</v>
      </c>
      <c r="D295" s="223" t="s">
        <v>273</v>
      </c>
      <c r="E295" s="224" t="s">
        <v>711</v>
      </c>
      <c r="F295" s="225" t="s">
        <v>712</v>
      </c>
      <c r="G295" s="225"/>
      <c r="H295" s="225"/>
      <c r="I295" s="225"/>
      <c r="J295" s="226" t="s">
        <v>334</v>
      </c>
      <c r="K295" s="227">
        <v>29</v>
      </c>
      <c r="L295" s="228">
        <v>0</v>
      </c>
      <c r="M295" s="229"/>
      <c r="N295" s="230">
        <f>ROUND(L295*K295,2)</f>
        <v>0</v>
      </c>
      <c r="O295" s="230"/>
      <c r="P295" s="230"/>
      <c r="Q295" s="230"/>
      <c r="R295" s="50"/>
      <c r="T295" s="231" t="s">
        <v>22</v>
      </c>
      <c r="U295" s="58" t="s">
        <v>42</v>
      </c>
      <c r="V295" s="49"/>
      <c r="W295" s="232">
        <f>V295*K295</f>
        <v>0</v>
      </c>
      <c r="X295" s="232">
        <v>0</v>
      </c>
      <c r="Y295" s="232">
        <f>X295*K295</f>
        <v>0</v>
      </c>
      <c r="Z295" s="232">
        <v>0</v>
      </c>
      <c r="AA295" s="233">
        <f>Z295*K295</f>
        <v>0</v>
      </c>
      <c r="AR295" s="24" t="s">
        <v>276</v>
      </c>
      <c r="AT295" s="24" t="s">
        <v>273</v>
      </c>
      <c r="AU295" s="24" t="s">
        <v>277</v>
      </c>
      <c r="AY295" s="24" t="s">
        <v>272</v>
      </c>
      <c r="BE295" s="144">
        <f>IF(U295="základní",N295,0)</f>
        <v>0</v>
      </c>
      <c r="BF295" s="144">
        <f>IF(U295="snížená",N295,0)</f>
        <v>0</v>
      </c>
      <c r="BG295" s="144">
        <f>IF(U295="zákl. přenesená",N295,0)</f>
        <v>0</v>
      </c>
      <c r="BH295" s="144">
        <f>IF(U295="sníž. přenesená",N295,0)</f>
        <v>0</v>
      </c>
      <c r="BI295" s="144">
        <f>IF(U295="nulová",N295,0)</f>
        <v>0</v>
      </c>
      <c r="BJ295" s="24" t="s">
        <v>85</v>
      </c>
      <c r="BK295" s="144">
        <f>ROUND(L295*K295,2)</f>
        <v>0</v>
      </c>
      <c r="BL295" s="24" t="s">
        <v>276</v>
      </c>
      <c r="BM295" s="24" t="s">
        <v>1356</v>
      </c>
    </row>
    <row r="296" s="10" customFormat="1" ht="16.5" customHeight="1">
      <c r="B296" s="234"/>
      <c r="C296" s="235"/>
      <c r="D296" s="235"/>
      <c r="E296" s="236" t="s">
        <v>22</v>
      </c>
      <c r="F296" s="237" t="s">
        <v>1357</v>
      </c>
      <c r="G296" s="238"/>
      <c r="H296" s="238"/>
      <c r="I296" s="238"/>
      <c r="J296" s="235"/>
      <c r="K296" s="236" t="s">
        <v>22</v>
      </c>
      <c r="L296" s="235"/>
      <c r="M296" s="235"/>
      <c r="N296" s="235"/>
      <c r="O296" s="235"/>
      <c r="P296" s="235"/>
      <c r="Q296" s="235"/>
      <c r="R296" s="239"/>
      <c r="T296" s="240"/>
      <c r="U296" s="235"/>
      <c r="V296" s="235"/>
      <c r="W296" s="235"/>
      <c r="X296" s="235"/>
      <c r="Y296" s="235"/>
      <c r="Z296" s="235"/>
      <c r="AA296" s="241"/>
      <c r="AT296" s="242" t="s">
        <v>280</v>
      </c>
      <c r="AU296" s="242" t="s">
        <v>277</v>
      </c>
      <c r="AV296" s="10" t="s">
        <v>85</v>
      </c>
      <c r="AW296" s="10" t="s">
        <v>35</v>
      </c>
      <c r="AX296" s="10" t="s">
        <v>77</v>
      </c>
      <c r="AY296" s="242" t="s">
        <v>272</v>
      </c>
    </row>
    <row r="297" s="11" customFormat="1" ht="16.5" customHeight="1">
      <c r="B297" s="243"/>
      <c r="C297" s="244"/>
      <c r="D297" s="244"/>
      <c r="E297" s="245" t="s">
        <v>22</v>
      </c>
      <c r="F297" s="246" t="s">
        <v>22</v>
      </c>
      <c r="G297" s="244"/>
      <c r="H297" s="244"/>
      <c r="I297" s="244"/>
      <c r="J297" s="244"/>
      <c r="K297" s="247">
        <v>0</v>
      </c>
      <c r="L297" s="244"/>
      <c r="M297" s="244"/>
      <c r="N297" s="244"/>
      <c r="O297" s="244"/>
      <c r="P297" s="244"/>
      <c r="Q297" s="244"/>
      <c r="R297" s="248"/>
      <c r="T297" s="249"/>
      <c r="U297" s="244"/>
      <c r="V297" s="244"/>
      <c r="W297" s="244"/>
      <c r="X297" s="244"/>
      <c r="Y297" s="244"/>
      <c r="Z297" s="244"/>
      <c r="AA297" s="250"/>
      <c r="AT297" s="251" t="s">
        <v>280</v>
      </c>
      <c r="AU297" s="251" t="s">
        <v>277</v>
      </c>
      <c r="AV297" s="11" t="s">
        <v>126</v>
      </c>
      <c r="AW297" s="11" t="s">
        <v>6</v>
      </c>
      <c r="AX297" s="11" t="s">
        <v>77</v>
      </c>
      <c r="AY297" s="251" t="s">
        <v>272</v>
      </c>
    </row>
    <row r="298" s="10" customFormat="1" ht="16.5" customHeight="1">
      <c r="B298" s="234"/>
      <c r="C298" s="235"/>
      <c r="D298" s="235"/>
      <c r="E298" s="236" t="s">
        <v>22</v>
      </c>
      <c r="F298" s="252" t="s">
        <v>1296</v>
      </c>
      <c r="G298" s="235"/>
      <c r="H298" s="235"/>
      <c r="I298" s="235"/>
      <c r="J298" s="235"/>
      <c r="K298" s="236" t="s">
        <v>22</v>
      </c>
      <c r="L298" s="235"/>
      <c r="M298" s="235"/>
      <c r="N298" s="235"/>
      <c r="O298" s="235"/>
      <c r="P298" s="235"/>
      <c r="Q298" s="235"/>
      <c r="R298" s="239"/>
      <c r="T298" s="240"/>
      <c r="U298" s="235"/>
      <c r="V298" s="235"/>
      <c r="W298" s="235"/>
      <c r="X298" s="235"/>
      <c r="Y298" s="235"/>
      <c r="Z298" s="235"/>
      <c r="AA298" s="241"/>
      <c r="AT298" s="242" t="s">
        <v>280</v>
      </c>
      <c r="AU298" s="242" t="s">
        <v>277</v>
      </c>
      <c r="AV298" s="10" t="s">
        <v>85</v>
      </c>
      <c r="AW298" s="10" t="s">
        <v>35</v>
      </c>
      <c r="AX298" s="10" t="s">
        <v>77</v>
      </c>
      <c r="AY298" s="242" t="s">
        <v>272</v>
      </c>
    </row>
    <row r="299" s="10" customFormat="1" ht="16.5" customHeight="1">
      <c r="B299" s="234"/>
      <c r="C299" s="235"/>
      <c r="D299" s="235"/>
      <c r="E299" s="236" t="s">
        <v>22</v>
      </c>
      <c r="F299" s="252" t="s">
        <v>1342</v>
      </c>
      <c r="G299" s="235"/>
      <c r="H299" s="235"/>
      <c r="I299" s="235"/>
      <c r="J299" s="235"/>
      <c r="K299" s="236" t="s">
        <v>22</v>
      </c>
      <c r="L299" s="235"/>
      <c r="M299" s="235"/>
      <c r="N299" s="235"/>
      <c r="O299" s="235"/>
      <c r="P299" s="235"/>
      <c r="Q299" s="235"/>
      <c r="R299" s="239"/>
      <c r="T299" s="240"/>
      <c r="U299" s="235"/>
      <c r="V299" s="235"/>
      <c r="W299" s="235"/>
      <c r="X299" s="235"/>
      <c r="Y299" s="235"/>
      <c r="Z299" s="235"/>
      <c r="AA299" s="241"/>
      <c r="AT299" s="242" t="s">
        <v>280</v>
      </c>
      <c r="AU299" s="242" t="s">
        <v>277</v>
      </c>
      <c r="AV299" s="10" t="s">
        <v>85</v>
      </c>
      <c r="AW299" s="10" t="s">
        <v>35</v>
      </c>
      <c r="AX299" s="10" t="s">
        <v>77</v>
      </c>
      <c r="AY299" s="242" t="s">
        <v>272</v>
      </c>
    </row>
    <row r="300" s="11" customFormat="1" ht="16.5" customHeight="1">
      <c r="B300" s="243"/>
      <c r="C300" s="244"/>
      <c r="D300" s="244"/>
      <c r="E300" s="245" t="s">
        <v>22</v>
      </c>
      <c r="F300" s="246" t="s">
        <v>1343</v>
      </c>
      <c r="G300" s="244"/>
      <c r="H300" s="244"/>
      <c r="I300" s="244"/>
      <c r="J300" s="244"/>
      <c r="K300" s="247">
        <v>14.5</v>
      </c>
      <c r="L300" s="244"/>
      <c r="M300" s="244"/>
      <c r="N300" s="244"/>
      <c r="O300" s="244"/>
      <c r="P300" s="244"/>
      <c r="Q300" s="244"/>
      <c r="R300" s="248"/>
      <c r="T300" s="249"/>
      <c r="U300" s="244"/>
      <c r="V300" s="244"/>
      <c r="W300" s="244"/>
      <c r="X300" s="244"/>
      <c r="Y300" s="244"/>
      <c r="Z300" s="244"/>
      <c r="AA300" s="250"/>
      <c r="AT300" s="251" t="s">
        <v>280</v>
      </c>
      <c r="AU300" s="251" t="s">
        <v>277</v>
      </c>
      <c r="AV300" s="11" t="s">
        <v>126</v>
      </c>
      <c r="AW300" s="11" t="s">
        <v>35</v>
      </c>
      <c r="AX300" s="11" t="s">
        <v>77</v>
      </c>
      <c r="AY300" s="251" t="s">
        <v>272</v>
      </c>
    </row>
    <row r="301" s="10" customFormat="1" ht="16.5" customHeight="1">
      <c r="B301" s="234"/>
      <c r="C301" s="235"/>
      <c r="D301" s="235"/>
      <c r="E301" s="236" t="s">
        <v>22</v>
      </c>
      <c r="F301" s="252" t="s">
        <v>527</v>
      </c>
      <c r="G301" s="235"/>
      <c r="H301" s="235"/>
      <c r="I301" s="235"/>
      <c r="J301" s="235"/>
      <c r="K301" s="236" t="s">
        <v>22</v>
      </c>
      <c r="L301" s="235"/>
      <c r="M301" s="235"/>
      <c r="N301" s="235"/>
      <c r="O301" s="235"/>
      <c r="P301" s="235"/>
      <c r="Q301" s="235"/>
      <c r="R301" s="239"/>
      <c r="T301" s="240"/>
      <c r="U301" s="235"/>
      <c r="V301" s="235"/>
      <c r="W301" s="235"/>
      <c r="X301" s="235"/>
      <c r="Y301" s="235"/>
      <c r="Z301" s="235"/>
      <c r="AA301" s="241"/>
      <c r="AT301" s="242" t="s">
        <v>280</v>
      </c>
      <c r="AU301" s="242" t="s">
        <v>277</v>
      </c>
      <c r="AV301" s="10" t="s">
        <v>85</v>
      </c>
      <c r="AW301" s="10" t="s">
        <v>35</v>
      </c>
      <c r="AX301" s="10" t="s">
        <v>77</v>
      </c>
      <c r="AY301" s="242" t="s">
        <v>272</v>
      </c>
    </row>
    <row r="302" s="11" customFormat="1" ht="16.5" customHeight="1">
      <c r="B302" s="243"/>
      <c r="C302" s="244"/>
      <c r="D302" s="244"/>
      <c r="E302" s="245" t="s">
        <v>22</v>
      </c>
      <c r="F302" s="246" t="s">
        <v>1343</v>
      </c>
      <c r="G302" s="244"/>
      <c r="H302" s="244"/>
      <c r="I302" s="244"/>
      <c r="J302" s="244"/>
      <c r="K302" s="247">
        <v>14.5</v>
      </c>
      <c r="L302" s="244"/>
      <c r="M302" s="244"/>
      <c r="N302" s="244"/>
      <c r="O302" s="244"/>
      <c r="P302" s="244"/>
      <c r="Q302" s="244"/>
      <c r="R302" s="248"/>
      <c r="T302" s="249"/>
      <c r="U302" s="244"/>
      <c r="V302" s="244"/>
      <c r="W302" s="244"/>
      <c r="X302" s="244"/>
      <c r="Y302" s="244"/>
      <c r="Z302" s="244"/>
      <c r="AA302" s="250"/>
      <c r="AT302" s="251" t="s">
        <v>280</v>
      </c>
      <c r="AU302" s="251" t="s">
        <v>277</v>
      </c>
      <c r="AV302" s="11" t="s">
        <v>126</v>
      </c>
      <c r="AW302" s="11" t="s">
        <v>35</v>
      </c>
      <c r="AX302" s="11" t="s">
        <v>77</v>
      </c>
      <c r="AY302" s="251" t="s">
        <v>272</v>
      </c>
    </row>
    <row r="303" s="12" customFormat="1" ht="16.5" customHeight="1">
      <c r="B303" s="253"/>
      <c r="C303" s="254"/>
      <c r="D303" s="254"/>
      <c r="E303" s="255" t="s">
        <v>22</v>
      </c>
      <c r="F303" s="256" t="s">
        <v>284</v>
      </c>
      <c r="G303" s="254"/>
      <c r="H303" s="254"/>
      <c r="I303" s="254"/>
      <c r="J303" s="254"/>
      <c r="K303" s="257">
        <v>29</v>
      </c>
      <c r="L303" s="254"/>
      <c r="M303" s="254"/>
      <c r="N303" s="254"/>
      <c r="O303" s="254"/>
      <c r="P303" s="254"/>
      <c r="Q303" s="254"/>
      <c r="R303" s="258"/>
      <c r="T303" s="259"/>
      <c r="U303" s="254"/>
      <c r="V303" s="254"/>
      <c r="W303" s="254"/>
      <c r="X303" s="254"/>
      <c r="Y303" s="254"/>
      <c r="Z303" s="254"/>
      <c r="AA303" s="260"/>
      <c r="AT303" s="261" t="s">
        <v>280</v>
      </c>
      <c r="AU303" s="261" t="s">
        <v>277</v>
      </c>
      <c r="AV303" s="12" t="s">
        <v>277</v>
      </c>
      <c r="AW303" s="12" t="s">
        <v>35</v>
      </c>
      <c r="AX303" s="12" t="s">
        <v>77</v>
      </c>
      <c r="AY303" s="261" t="s">
        <v>272</v>
      </c>
    </row>
    <row r="304" s="13" customFormat="1" ht="16.5" customHeight="1">
      <c r="B304" s="262"/>
      <c r="C304" s="263"/>
      <c r="D304" s="263"/>
      <c r="E304" s="264" t="s">
        <v>22</v>
      </c>
      <c r="F304" s="265" t="s">
        <v>285</v>
      </c>
      <c r="G304" s="263"/>
      <c r="H304" s="263"/>
      <c r="I304" s="263"/>
      <c r="J304" s="263"/>
      <c r="K304" s="266">
        <v>29</v>
      </c>
      <c r="L304" s="263"/>
      <c r="M304" s="263"/>
      <c r="N304" s="263"/>
      <c r="O304" s="263"/>
      <c r="P304" s="263"/>
      <c r="Q304" s="263"/>
      <c r="R304" s="267"/>
      <c r="T304" s="268"/>
      <c r="U304" s="263"/>
      <c r="V304" s="263"/>
      <c r="W304" s="263"/>
      <c r="X304" s="263"/>
      <c r="Y304" s="263"/>
      <c r="Z304" s="263"/>
      <c r="AA304" s="269"/>
      <c r="AT304" s="270" t="s">
        <v>280</v>
      </c>
      <c r="AU304" s="270" t="s">
        <v>277</v>
      </c>
      <c r="AV304" s="13" t="s">
        <v>276</v>
      </c>
      <c r="AW304" s="13" t="s">
        <v>35</v>
      </c>
      <c r="AX304" s="13" t="s">
        <v>85</v>
      </c>
      <c r="AY304" s="270" t="s">
        <v>272</v>
      </c>
    </row>
    <row r="305" s="9" customFormat="1" ht="29.88" customHeight="1">
      <c r="B305" s="208"/>
      <c r="C305" s="209"/>
      <c r="D305" s="219" t="s">
        <v>1224</v>
      </c>
      <c r="E305" s="219"/>
      <c r="F305" s="219"/>
      <c r="G305" s="219"/>
      <c r="H305" s="219"/>
      <c r="I305" s="219"/>
      <c r="J305" s="219"/>
      <c r="K305" s="219"/>
      <c r="L305" s="219"/>
      <c r="M305" s="219"/>
      <c r="N305" s="221">
        <f>BK305</f>
        <v>0</v>
      </c>
      <c r="O305" s="222"/>
      <c r="P305" s="222"/>
      <c r="Q305" s="222"/>
      <c r="R305" s="212"/>
      <c r="T305" s="213"/>
      <c r="U305" s="209"/>
      <c r="V305" s="209"/>
      <c r="W305" s="214">
        <f>SUM(W306:W315)</f>
        <v>0</v>
      </c>
      <c r="X305" s="209"/>
      <c r="Y305" s="214">
        <f>SUM(Y306:Y315)</f>
        <v>0</v>
      </c>
      <c r="Z305" s="209"/>
      <c r="AA305" s="215">
        <f>SUM(AA306:AA315)</f>
        <v>0</v>
      </c>
      <c r="AR305" s="216" t="s">
        <v>85</v>
      </c>
      <c r="AT305" s="217" t="s">
        <v>76</v>
      </c>
      <c r="AU305" s="217" t="s">
        <v>85</v>
      </c>
      <c r="AY305" s="216" t="s">
        <v>272</v>
      </c>
      <c r="BK305" s="218">
        <f>SUM(BK306:BK315)</f>
        <v>0</v>
      </c>
    </row>
    <row r="306" s="1" customFormat="1" ht="38.25" customHeight="1">
      <c r="B306" s="48"/>
      <c r="C306" s="223" t="s">
        <v>155</v>
      </c>
      <c r="D306" s="223" t="s">
        <v>273</v>
      </c>
      <c r="E306" s="224" t="s">
        <v>1256</v>
      </c>
      <c r="F306" s="225" t="s">
        <v>1257</v>
      </c>
      <c r="G306" s="225"/>
      <c r="H306" s="225"/>
      <c r="I306" s="225"/>
      <c r="J306" s="226" t="s">
        <v>321</v>
      </c>
      <c r="K306" s="227">
        <v>8.1400000000000006</v>
      </c>
      <c r="L306" s="228">
        <v>0</v>
      </c>
      <c r="M306" s="229"/>
      <c r="N306" s="230">
        <f>ROUND(L306*K306,2)</f>
        <v>0</v>
      </c>
      <c r="O306" s="230"/>
      <c r="P306" s="230"/>
      <c r="Q306" s="230"/>
      <c r="R306" s="50"/>
      <c r="T306" s="231" t="s">
        <v>22</v>
      </c>
      <c r="U306" s="58" t="s">
        <v>42</v>
      </c>
      <c r="V306" s="49"/>
      <c r="W306" s="232">
        <f>V306*K306</f>
        <v>0</v>
      </c>
      <c r="X306" s="232">
        <v>0</v>
      </c>
      <c r="Y306" s="232">
        <f>X306*K306</f>
        <v>0</v>
      </c>
      <c r="Z306" s="232">
        <v>0</v>
      </c>
      <c r="AA306" s="233">
        <f>Z306*K306</f>
        <v>0</v>
      </c>
      <c r="AR306" s="24" t="s">
        <v>276</v>
      </c>
      <c r="AT306" s="24" t="s">
        <v>273</v>
      </c>
      <c r="AU306" s="24" t="s">
        <v>126</v>
      </c>
      <c r="AY306" s="24" t="s">
        <v>272</v>
      </c>
      <c r="BE306" s="144">
        <f>IF(U306="základní",N306,0)</f>
        <v>0</v>
      </c>
      <c r="BF306" s="144">
        <f>IF(U306="snížená",N306,0)</f>
        <v>0</v>
      </c>
      <c r="BG306" s="144">
        <f>IF(U306="zákl. přenesená",N306,0)</f>
        <v>0</v>
      </c>
      <c r="BH306" s="144">
        <f>IF(U306="sníž. přenesená",N306,0)</f>
        <v>0</v>
      </c>
      <c r="BI306" s="144">
        <f>IF(U306="nulová",N306,0)</f>
        <v>0</v>
      </c>
      <c r="BJ306" s="24" t="s">
        <v>85</v>
      </c>
      <c r="BK306" s="144">
        <f>ROUND(L306*K306,2)</f>
        <v>0</v>
      </c>
      <c r="BL306" s="24" t="s">
        <v>276</v>
      </c>
      <c r="BM306" s="24" t="s">
        <v>1358</v>
      </c>
    </row>
    <row r="307" s="1" customFormat="1" ht="51" customHeight="1">
      <c r="B307" s="48"/>
      <c r="C307" s="223" t="s">
        <v>10</v>
      </c>
      <c r="D307" s="223" t="s">
        <v>273</v>
      </c>
      <c r="E307" s="224" t="s">
        <v>1259</v>
      </c>
      <c r="F307" s="225" t="s">
        <v>1260</v>
      </c>
      <c r="G307" s="225"/>
      <c r="H307" s="225"/>
      <c r="I307" s="225"/>
      <c r="J307" s="226" t="s">
        <v>321</v>
      </c>
      <c r="K307" s="227">
        <v>162.80000000000001</v>
      </c>
      <c r="L307" s="228">
        <v>0</v>
      </c>
      <c r="M307" s="229"/>
      <c r="N307" s="230">
        <f>ROUND(L307*K307,2)</f>
        <v>0</v>
      </c>
      <c r="O307" s="230"/>
      <c r="P307" s="230"/>
      <c r="Q307" s="230"/>
      <c r="R307" s="50"/>
      <c r="T307" s="231" t="s">
        <v>22</v>
      </c>
      <c r="U307" s="58" t="s">
        <v>42</v>
      </c>
      <c r="V307" s="49"/>
      <c r="W307" s="232">
        <f>V307*K307</f>
        <v>0</v>
      </c>
      <c r="X307" s="232">
        <v>0</v>
      </c>
      <c r="Y307" s="232">
        <f>X307*K307</f>
        <v>0</v>
      </c>
      <c r="Z307" s="232">
        <v>0</v>
      </c>
      <c r="AA307" s="233">
        <f>Z307*K307</f>
        <v>0</v>
      </c>
      <c r="AR307" s="24" t="s">
        <v>276</v>
      </c>
      <c r="AT307" s="24" t="s">
        <v>273</v>
      </c>
      <c r="AU307" s="24" t="s">
        <v>126</v>
      </c>
      <c r="AY307" s="24" t="s">
        <v>272</v>
      </c>
      <c r="BE307" s="144">
        <f>IF(U307="základní",N307,0)</f>
        <v>0</v>
      </c>
      <c r="BF307" s="144">
        <f>IF(U307="snížená",N307,0)</f>
        <v>0</v>
      </c>
      <c r="BG307" s="144">
        <f>IF(U307="zákl. přenesená",N307,0)</f>
        <v>0</v>
      </c>
      <c r="BH307" s="144">
        <f>IF(U307="sníž. přenesená",N307,0)</f>
        <v>0</v>
      </c>
      <c r="BI307" s="144">
        <f>IF(U307="nulová",N307,0)</f>
        <v>0</v>
      </c>
      <c r="BJ307" s="24" t="s">
        <v>85</v>
      </c>
      <c r="BK307" s="144">
        <f>ROUND(L307*K307,2)</f>
        <v>0</v>
      </c>
      <c r="BL307" s="24" t="s">
        <v>276</v>
      </c>
      <c r="BM307" s="24" t="s">
        <v>1359</v>
      </c>
    </row>
    <row r="308" s="10" customFormat="1" ht="16.5" customHeight="1">
      <c r="B308" s="234"/>
      <c r="C308" s="235"/>
      <c r="D308" s="235"/>
      <c r="E308" s="236" t="s">
        <v>22</v>
      </c>
      <c r="F308" s="237" t="s">
        <v>1262</v>
      </c>
      <c r="G308" s="238"/>
      <c r="H308" s="238"/>
      <c r="I308" s="238"/>
      <c r="J308" s="235"/>
      <c r="K308" s="236" t="s">
        <v>22</v>
      </c>
      <c r="L308" s="235"/>
      <c r="M308" s="235"/>
      <c r="N308" s="235"/>
      <c r="O308" s="235"/>
      <c r="P308" s="235"/>
      <c r="Q308" s="235"/>
      <c r="R308" s="239"/>
      <c r="T308" s="240"/>
      <c r="U308" s="235"/>
      <c r="V308" s="235"/>
      <c r="W308" s="235"/>
      <c r="X308" s="235"/>
      <c r="Y308" s="235"/>
      <c r="Z308" s="235"/>
      <c r="AA308" s="241"/>
      <c r="AT308" s="242" t="s">
        <v>280</v>
      </c>
      <c r="AU308" s="242" t="s">
        <v>126</v>
      </c>
      <c r="AV308" s="10" t="s">
        <v>85</v>
      </c>
      <c r="AW308" s="10" t="s">
        <v>35</v>
      </c>
      <c r="AX308" s="10" t="s">
        <v>77</v>
      </c>
      <c r="AY308" s="242" t="s">
        <v>272</v>
      </c>
    </row>
    <row r="309" s="10" customFormat="1" ht="16.5" customHeight="1">
      <c r="B309" s="234"/>
      <c r="C309" s="235"/>
      <c r="D309" s="235"/>
      <c r="E309" s="236" t="s">
        <v>22</v>
      </c>
      <c r="F309" s="252" t="s">
        <v>1263</v>
      </c>
      <c r="G309" s="235"/>
      <c r="H309" s="235"/>
      <c r="I309" s="235"/>
      <c r="J309" s="235"/>
      <c r="K309" s="236" t="s">
        <v>22</v>
      </c>
      <c r="L309" s="235"/>
      <c r="M309" s="235"/>
      <c r="N309" s="235"/>
      <c r="O309" s="235"/>
      <c r="P309" s="235"/>
      <c r="Q309" s="235"/>
      <c r="R309" s="239"/>
      <c r="T309" s="240"/>
      <c r="U309" s="235"/>
      <c r="V309" s="235"/>
      <c r="W309" s="235"/>
      <c r="X309" s="235"/>
      <c r="Y309" s="235"/>
      <c r="Z309" s="235"/>
      <c r="AA309" s="241"/>
      <c r="AT309" s="242" t="s">
        <v>280</v>
      </c>
      <c r="AU309" s="242" t="s">
        <v>126</v>
      </c>
      <c r="AV309" s="10" t="s">
        <v>85</v>
      </c>
      <c r="AW309" s="10" t="s">
        <v>35</v>
      </c>
      <c r="AX309" s="10" t="s">
        <v>77</v>
      </c>
      <c r="AY309" s="242" t="s">
        <v>272</v>
      </c>
    </row>
    <row r="310" s="11" customFormat="1" ht="16.5" customHeight="1">
      <c r="B310" s="243"/>
      <c r="C310" s="244"/>
      <c r="D310" s="244"/>
      <c r="E310" s="245" t="s">
        <v>22</v>
      </c>
      <c r="F310" s="246" t="s">
        <v>22</v>
      </c>
      <c r="G310" s="244"/>
      <c r="H310" s="244"/>
      <c r="I310" s="244"/>
      <c r="J310" s="244"/>
      <c r="K310" s="247">
        <v>0</v>
      </c>
      <c r="L310" s="244"/>
      <c r="M310" s="244"/>
      <c r="N310" s="244"/>
      <c r="O310" s="244"/>
      <c r="P310" s="244"/>
      <c r="Q310" s="244"/>
      <c r="R310" s="248"/>
      <c r="T310" s="249"/>
      <c r="U310" s="244"/>
      <c r="V310" s="244"/>
      <c r="W310" s="244"/>
      <c r="X310" s="244"/>
      <c r="Y310" s="244"/>
      <c r="Z310" s="244"/>
      <c r="AA310" s="250"/>
      <c r="AT310" s="251" t="s">
        <v>280</v>
      </c>
      <c r="AU310" s="251" t="s">
        <v>126</v>
      </c>
      <c r="AV310" s="11" t="s">
        <v>126</v>
      </c>
      <c r="AW310" s="11" t="s">
        <v>6</v>
      </c>
      <c r="AX310" s="11" t="s">
        <v>77</v>
      </c>
      <c r="AY310" s="251" t="s">
        <v>272</v>
      </c>
    </row>
    <row r="311" s="10" customFormat="1" ht="16.5" customHeight="1">
      <c r="B311" s="234"/>
      <c r="C311" s="235"/>
      <c r="D311" s="235"/>
      <c r="E311" s="236" t="s">
        <v>22</v>
      </c>
      <c r="F311" s="252" t="s">
        <v>1264</v>
      </c>
      <c r="G311" s="235"/>
      <c r="H311" s="235"/>
      <c r="I311" s="235"/>
      <c r="J311" s="235"/>
      <c r="K311" s="236" t="s">
        <v>22</v>
      </c>
      <c r="L311" s="235"/>
      <c r="M311" s="235"/>
      <c r="N311" s="235"/>
      <c r="O311" s="235"/>
      <c r="P311" s="235"/>
      <c r="Q311" s="235"/>
      <c r="R311" s="239"/>
      <c r="T311" s="240"/>
      <c r="U311" s="235"/>
      <c r="V311" s="235"/>
      <c r="W311" s="235"/>
      <c r="X311" s="235"/>
      <c r="Y311" s="235"/>
      <c r="Z311" s="235"/>
      <c r="AA311" s="241"/>
      <c r="AT311" s="242" t="s">
        <v>280</v>
      </c>
      <c r="AU311" s="242" t="s">
        <v>126</v>
      </c>
      <c r="AV311" s="10" t="s">
        <v>85</v>
      </c>
      <c r="AW311" s="10" t="s">
        <v>35</v>
      </c>
      <c r="AX311" s="10" t="s">
        <v>77</v>
      </c>
      <c r="AY311" s="242" t="s">
        <v>272</v>
      </c>
    </row>
    <row r="312" s="11" customFormat="1" ht="16.5" customHeight="1">
      <c r="B312" s="243"/>
      <c r="C312" s="244"/>
      <c r="D312" s="244"/>
      <c r="E312" s="245" t="s">
        <v>22</v>
      </c>
      <c r="F312" s="246" t="s">
        <v>1360</v>
      </c>
      <c r="G312" s="244"/>
      <c r="H312" s="244"/>
      <c r="I312" s="244"/>
      <c r="J312" s="244"/>
      <c r="K312" s="247">
        <v>162.80000000000001</v>
      </c>
      <c r="L312" s="244"/>
      <c r="M312" s="244"/>
      <c r="N312" s="244"/>
      <c r="O312" s="244"/>
      <c r="P312" s="244"/>
      <c r="Q312" s="244"/>
      <c r="R312" s="248"/>
      <c r="T312" s="249"/>
      <c r="U312" s="244"/>
      <c r="V312" s="244"/>
      <c r="W312" s="244"/>
      <c r="X312" s="244"/>
      <c r="Y312" s="244"/>
      <c r="Z312" s="244"/>
      <c r="AA312" s="250"/>
      <c r="AT312" s="251" t="s">
        <v>280</v>
      </c>
      <c r="AU312" s="251" t="s">
        <v>126</v>
      </c>
      <c r="AV312" s="11" t="s">
        <v>126</v>
      </c>
      <c r="AW312" s="11" t="s">
        <v>35</v>
      </c>
      <c r="AX312" s="11" t="s">
        <v>77</v>
      </c>
      <c r="AY312" s="251" t="s">
        <v>272</v>
      </c>
    </row>
    <row r="313" s="12" customFormat="1" ht="16.5" customHeight="1">
      <c r="B313" s="253"/>
      <c r="C313" s="254"/>
      <c r="D313" s="254"/>
      <c r="E313" s="255" t="s">
        <v>22</v>
      </c>
      <c r="F313" s="256" t="s">
        <v>284</v>
      </c>
      <c r="G313" s="254"/>
      <c r="H313" s="254"/>
      <c r="I313" s="254"/>
      <c r="J313" s="254"/>
      <c r="K313" s="257">
        <v>162.80000000000001</v>
      </c>
      <c r="L313" s="254"/>
      <c r="M313" s="254"/>
      <c r="N313" s="254"/>
      <c r="O313" s="254"/>
      <c r="P313" s="254"/>
      <c r="Q313" s="254"/>
      <c r="R313" s="258"/>
      <c r="T313" s="259"/>
      <c r="U313" s="254"/>
      <c r="V313" s="254"/>
      <c r="W313" s="254"/>
      <c r="X313" s="254"/>
      <c r="Y313" s="254"/>
      <c r="Z313" s="254"/>
      <c r="AA313" s="260"/>
      <c r="AT313" s="261" t="s">
        <v>280</v>
      </c>
      <c r="AU313" s="261" t="s">
        <v>126</v>
      </c>
      <c r="AV313" s="12" t="s">
        <v>277</v>
      </c>
      <c r="AW313" s="12" t="s">
        <v>35</v>
      </c>
      <c r="AX313" s="12" t="s">
        <v>77</v>
      </c>
      <c r="AY313" s="261" t="s">
        <v>272</v>
      </c>
    </row>
    <row r="314" s="13" customFormat="1" ht="16.5" customHeight="1">
      <c r="B314" s="262"/>
      <c r="C314" s="263"/>
      <c r="D314" s="263"/>
      <c r="E314" s="264" t="s">
        <v>22</v>
      </c>
      <c r="F314" s="265" t="s">
        <v>285</v>
      </c>
      <c r="G314" s="263"/>
      <c r="H314" s="263"/>
      <c r="I314" s="263"/>
      <c r="J314" s="263"/>
      <c r="K314" s="266">
        <v>162.80000000000001</v>
      </c>
      <c r="L314" s="263"/>
      <c r="M314" s="263"/>
      <c r="N314" s="263"/>
      <c r="O314" s="263"/>
      <c r="P314" s="263"/>
      <c r="Q314" s="263"/>
      <c r="R314" s="267"/>
      <c r="T314" s="268"/>
      <c r="U314" s="263"/>
      <c r="V314" s="263"/>
      <c r="W314" s="263"/>
      <c r="X314" s="263"/>
      <c r="Y314" s="263"/>
      <c r="Z314" s="263"/>
      <c r="AA314" s="269"/>
      <c r="AT314" s="270" t="s">
        <v>280</v>
      </c>
      <c r="AU314" s="270" t="s">
        <v>126</v>
      </c>
      <c r="AV314" s="13" t="s">
        <v>276</v>
      </c>
      <c r="AW314" s="13" t="s">
        <v>35</v>
      </c>
      <c r="AX314" s="13" t="s">
        <v>85</v>
      </c>
      <c r="AY314" s="270" t="s">
        <v>272</v>
      </c>
    </row>
    <row r="315" s="1" customFormat="1" ht="25.5" customHeight="1">
      <c r="B315" s="48"/>
      <c r="C315" s="223" t="s">
        <v>413</v>
      </c>
      <c r="D315" s="223" t="s">
        <v>273</v>
      </c>
      <c r="E315" s="224" t="s">
        <v>1266</v>
      </c>
      <c r="F315" s="225" t="s">
        <v>1267</v>
      </c>
      <c r="G315" s="225"/>
      <c r="H315" s="225"/>
      <c r="I315" s="225"/>
      <c r="J315" s="226" t="s">
        <v>321</v>
      </c>
      <c r="K315" s="227">
        <v>8.1400000000000006</v>
      </c>
      <c r="L315" s="228">
        <v>0</v>
      </c>
      <c r="M315" s="229"/>
      <c r="N315" s="230">
        <f>ROUND(L315*K315,2)</f>
        <v>0</v>
      </c>
      <c r="O315" s="230"/>
      <c r="P315" s="230"/>
      <c r="Q315" s="230"/>
      <c r="R315" s="50"/>
      <c r="T315" s="231" t="s">
        <v>22</v>
      </c>
      <c r="U315" s="58" t="s">
        <v>42</v>
      </c>
      <c r="V315" s="49"/>
      <c r="W315" s="232">
        <f>V315*K315</f>
        <v>0</v>
      </c>
      <c r="X315" s="232">
        <v>0</v>
      </c>
      <c r="Y315" s="232">
        <f>X315*K315</f>
        <v>0</v>
      </c>
      <c r="Z315" s="232">
        <v>0</v>
      </c>
      <c r="AA315" s="233">
        <f>Z315*K315</f>
        <v>0</v>
      </c>
      <c r="AR315" s="24" t="s">
        <v>276</v>
      </c>
      <c r="AT315" s="24" t="s">
        <v>273</v>
      </c>
      <c r="AU315" s="24" t="s">
        <v>126</v>
      </c>
      <c r="AY315" s="24" t="s">
        <v>272</v>
      </c>
      <c r="BE315" s="144">
        <f>IF(U315="základní",N315,0)</f>
        <v>0</v>
      </c>
      <c r="BF315" s="144">
        <f>IF(U315="snížená",N315,0)</f>
        <v>0</v>
      </c>
      <c r="BG315" s="144">
        <f>IF(U315="zákl. přenesená",N315,0)</f>
        <v>0</v>
      </c>
      <c r="BH315" s="144">
        <f>IF(U315="sníž. přenesená",N315,0)</f>
        <v>0</v>
      </c>
      <c r="BI315" s="144">
        <f>IF(U315="nulová",N315,0)</f>
        <v>0</v>
      </c>
      <c r="BJ315" s="24" t="s">
        <v>85</v>
      </c>
      <c r="BK315" s="144">
        <f>ROUND(L315*K315,2)</f>
        <v>0</v>
      </c>
      <c r="BL315" s="24" t="s">
        <v>276</v>
      </c>
      <c r="BM315" s="24" t="s">
        <v>1361</v>
      </c>
    </row>
    <row r="316" s="9" customFormat="1" ht="29.88" customHeight="1">
      <c r="B316" s="208"/>
      <c r="C316" s="209"/>
      <c r="D316" s="219" t="s">
        <v>235</v>
      </c>
      <c r="E316" s="219"/>
      <c r="F316" s="219"/>
      <c r="G316" s="219"/>
      <c r="H316" s="219"/>
      <c r="I316" s="219"/>
      <c r="J316" s="219"/>
      <c r="K316" s="219"/>
      <c r="L316" s="219"/>
      <c r="M316" s="219"/>
      <c r="N316" s="283">
        <f>BK316</f>
        <v>0</v>
      </c>
      <c r="O316" s="284"/>
      <c r="P316" s="284"/>
      <c r="Q316" s="284"/>
      <c r="R316" s="212"/>
      <c r="T316" s="213"/>
      <c r="U316" s="209"/>
      <c r="V316" s="209"/>
      <c r="W316" s="214">
        <f>W317</f>
        <v>0</v>
      </c>
      <c r="X316" s="209"/>
      <c r="Y316" s="214">
        <f>Y317</f>
        <v>0</v>
      </c>
      <c r="Z316" s="209"/>
      <c r="AA316" s="215">
        <f>AA317</f>
        <v>0</v>
      </c>
      <c r="AR316" s="216" t="s">
        <v>85</v>
      </c>
      <c r="AT316" s="217" t="s">
        <v>76</v>
      </c>
      <c r="AU316" s="217" t="s">
        <v>85</v>
      </c>
      <c r="AY316" s="216" t="s">
        <v>272</v>
      </c>
      <c r="BK316" s="218">
        <f>BK317</f>
        <v>0</v>
      </c>
    </row>
    <row r="317" s="1" customFormat="1" ht="76.5" customHeight="1">
      <c r="B317" s="48"/>
      <c r="C317" s="223" t="s">
        <v>417</v>
      </c>
      <c r="D317" s="223" t="s">
        <v>273</v>
      </c>
      <c r="E317" s="224" t="s">
        <v>716</v>
      </c>
      <c r="F317" s="225" t="s">
        <v>717</v>
      </c>
      <c r="G317" s="225"/>
      <c r="H317" s="225"/>
      <c r="I317" s="225"/>
      <c r="J317" s="226" t="s">
        <v>321</v>
      </c>
      <c r="K317" s="227">
        <v>12.323</v>
      </c>
      <c r="L317" s="228">
        <v>0</v>
      </c>
      <c r="M317" s="229"/>
      <c r="N317" s="230">
        <f>ROUND(L317*K317,2)</f>
        <v>0</v>
      </c>
      <c r="O317" s="230"/>
      <c r="P317" s="230"/>
      <c r="Q317" s="230"/>
      <c r="R317" s="50"/>
      <c r="T317" s="231" t="s">
        <v>22</v>
      </c>
      <c r="U317" s="58" t="s">
        <v>42</v>
      </c>
      <c r="V317" s="49"/>
      <c r="W317" s="232">
        <f>V317*K317</f>
        <v>0</v>
      </c>
      <c r="X317" s="232">
        <v>0</v>
      </c>
      <c r="Y317" s="232">
        <f>X317*K317</f>
        <v>0</v>
      </c>
      <c r="Z317" s="232">
        <v>0</v>
      </c>
      <c r="AA317" s="233">
        <f>Z317*K317</f>
        <v>0</v>
      </c>
      <c r="AR317" s="24" t="s">
        <v>276</v>
      </c>
      <c r="AT317" s="24" t="s">
        <v>273</v>
      </c>
      <c r="AU317" s="24" t="s">
        <v>126</v>
      </c>
      <c r="AY317" s="24" t="s">
        <v>272</v>
      </c>
      <c r="BE317" s="144">
        <f>IF(U317="základní",N317,0)</f>
        <v>0</v>
      </c>
      <c r="BF317" s="144">
        <f>IF(U317="snížená",N317,0)</f>
        <v>0</v>
      </c>
      <c r="BG317" s="144">
        <f>IF(U317="zákl. přenesená",N317,0)</f>
        <v>0</v>
      </c>
      <c r="BH317" s="144">
        <f>IF(U317="sníž. přenesená",N317,0)</f>
        <v>0</v>
      </c>
      <c r="BI317" s="144">
        <f>IF(U317="nulová",N317,0)</f>
        <v>0</v>
      </c>
      <c r="BJ317" s="24" t="s">
        <v>85</v>
      </c>
      <c r="BK317" s="144">
        <f>ROUND(L317*K317,2)</f>
        <v>0</v>
      </c>
      <c r="BL317" s="24" t="s">
        <v>276</v>
      </c>
      <c r="BM317" s="24" t="s">
        <v>1362</v>
      </c>
    </row>
    <row r="318" s="9" customFormat="1" ht="37.44001" customHeight="1">
      <c r="B318" s="208"/>
      <c r="C318" s="209"/>
      <c r="D318" s="210" t="s">
        <v>236</v>
      </c>
      <c r="E318" s="210"/>
      <c r="F318" s="210"/>
      <c r="G318" s="210"/>
      <c r="H318" s="210"/>
      <c r="I318" s="210"/>
      <c r="J318" s="210"/>
      <c r="K318" s="210"/>
      <c r="L318" s="210"/>
      <c r="M318" s="210"/>
      <c r="N318" s="281">
        <f>BK318</f>
        <v>0</v>
      </c>
      <c r="O318" s="282"/>
      <c r="P318" s="282"/>
      <c r="Q318" s="282"/>
      <c r="R318" s="212"/>
      <c r="T318" s="213"/>
      <c r="U318" s="209"/>
      <c r="V318" s="209"/>
      <c r="W318" s="214">
        <f>W319+W321+W347+W351+W369+W432</f>
        <v>0</v>
      </c>
      <c r="X318" s="209"/>
      <c r="Y318" s="214">
        <f>Y319+Y321+Y347+Y351+Y369+Y432</f>
        <v>0.43854553000000002</v>
      </c>
      <c r="Z318" s="209"/>
      <c r="AA318" s="215">
        <f>AA319+AA321+AA347+AA351+AA369+AA432</f>
        <v>0.39600000000000002</v>
      </c>
      <c r="AR318" s="216" t="s">
        <v>126</v>
      </c>
      <c r="AT318" s="217" t="s">
        <v>76</v>
      </c>
      <c r="AU318" s="217" t="s">
        <v>77</v>
      </c>
      <c r="AY318" s="216" t="s">
        <v>272</v>
      </c>
      <c r="BK318" s="218">
        <f>BK319+BK321+BK347+BK351+BK369+BK432</f>
        <v>0</v>
      </c>
    </row>
    <row r="319" s="9" customFormat="1" ht="19.92" customHeight="1">
      <c r="B319" s="208"/>
      <c r="C319" s="209"/>
      <c r="D319" s="219" t="s">
        <v>239</v>
      </c>
      <c r="E319" s="219"/>
      <c r="F319" s="219"/>
      <c r="G319" s="219"/>
      <c r="H319" s="219"/>
      <c r="I319" s="219"/>
      <c r="J319" s="219"/>
      <c r="K319" s="219"/>
      <c r="L319" s="219"/>
      <c r="M319" s="219"/>
      <c r="N319" s="221">
        <f>BK319</f>
        <v>0</v>
      </c>
      <c r="O319" s="222"/>
      <c r="P319" s="222"/>
      <c r="Q319" s="222"/>
      <c r="R319" s="212"/>
      <c r="T319" s="213"/>
      <c r="U319" s="209"/>
      <c r="V319" s="209"/>
      <c r="W319" s="214">
        <f>W320</f>
        <v>0</v>
      </c>
      <c r="X319" s="209"/>
      <c r="Y319" s="214">
        <f>Y320</f>
        <v>0</v>
      </c>
      <c r="Z319" s="209"/>
      <c r="AA319" s="215">
        <f>AA320</f>
        <v>0</v>
      </c>
      <c r="AR319" s="216" t="s">
        <v>126</v>
      </c>
      <c r="AT319" s="217" t="s">
        <v>76</v>
      </c>
      <c r="AU319" s="217" t="s">
        <v>85</v>
      </c>
      <c r="AY319" s="216" t="s">
        <v>272</v>
      </c>
      <c r="BK319" s="218">
        <f>BK320</f>
        <v>0</v>
      </c>
    </row>
    <row r="320" s="1" customFormat="1" ht="25.5" customHeight="1">
      <c r="B320" s="48"/>
      <c r="C320" s="223" t="s">
        <v>425</v>
      </c>
      <c r="D320" s="223" t="s">
        <v>273</v>
      </c>
      <c r="E320" s="224" t="s">
        <v>812</v>
      </c>
      <c r="F320" s="225" t="s">
        <v>813</v>
      </c>
      <c r="G320" s="225"/>
      <c r="H320" s="225"/>
      <c r="I320" s="225"/>
      <c r="J320" s="226" t="s">
        <v>411</v>
      </c>
      <c r="K320" s="227">
        <v>10</v>
      </c>
      <c r="L320" s="228">
        <v>0</v>
      </c>
      <c r="M320" s="229"/>
      <c r="N320" s="230">
        <f>ROUND(L320*K320,2)</f>
        <v>0</v>
      </c>
      <c r="O320" s="230"/>
      <c r="P320" s="230"/>
      <c r="Q320" s="230"/>
      <c r="R320" s="50"/>
      <c r="T320" s="231" t="s">
        <v>22</v>
      </c>
      <c r="U320" s="58" t="s">
        <v>42</v>
      </c>
      <c r="V320" s="49"/>
      <c r="W320" s="232">
        <f>V320*K320</f>
        <v>0</v>
      </c>
      <c r="X320" s="232">
        <v>0</v>
      </c>
      <c r="Y320" s="232">
        <f>X320*K320</f>
        <v>0</v>
      </c>
      <c r="Z320" s="232">
        <v>0</v>
      </c>
      <c r="AA320" s="233">
        <f>Z320*K320</f>
        <v>0</v>
      </c>
      <c r="AR320" s="24" t="s">
        <v>369</v>
      </c>
      <c r="AT320" s="24" t="s">
        <v>273</v>
      </c>
      <c r="AU320" s="24" t="s">
        <v>126</v>
      </c>
      <c r="AY320" s="24" t="s">
        <v>272</v>
      </c>
      <c r="BE320" s="144">
        <f>IF(U320="základní",N320,0)</f>
        <v>0</v>
      </c>
      <c r="BF320" s="144">
        <f>IF(U320="snížená",N320,0)</f>
        <v>0</v>
      </c>
      <c r="BG320" s="144">
        <f>IF(U320="zákl. přenesená",N320,0)</f>
        <v>0</v>
      </c>
      <c r="BH320" s="144">
        <f>IF(U320="sníž. přenesená",N320,0)</f>
        <v>0</v>
      </c>
      <c r="BI320" s="144">
        <f>IF(U320="nulová",N320,0)</f>
        <v>0</v>
      </c>
      <c r="BJ320" s="24" t="s">
        <v>85</v>
      </c>
      <c r="BK320" s="144">
        <f>ROUND(L320*K320,2)</f>
        <v>0</v>
      </c>
      <c r="BL320" s="24" t="s">
        <v>369</v>
      </c>
      <c r="BM320" s="24" t="s">
        <v>1363</v>
      </c>
    </row>
    <row r="321" s="9" customFormat="1" ht="29.88" customHeight="1">
      <c r="B321" s="208"/>
      <c r="C321" s="209"/>
      <c r="D321" s="219" t="s">
        <v>241</v>
      </c>
      <c r="E321" s="219"/>
      <c r="F321" s="219"/>
      <c r="G321" s="219"/>
      <c r="H321" s="219"/>
      <c r="I321" s="219"/>
      <c r="J321" s="219"/>
      <c r="K321" s="219"/>
      <c r="L321" s="219"/>
      <c r="M321" s="219"/>
      <c r="N321" s="283">
        <f>BK321</f>
        <v>0</v>
      </c>
      <c r="O321" s="284"/>
      <c r="P321" s="284"/>
      <c r="Q321" s="284"/>
      <c r="R321" s="212"/>
      <c r="T321" s="213"/>
      <c r="U321" s="209"/>
      <c r="V321" s="209"/>
      <c r="W321" s="214">
        <f>SUM(W322:W346)</f>
        <v>0</v>
      </c>
      <c r="X321" s="209"/>
      <c r="Y321" s="214">
        <f>SUM(Y322:Y346)</f>
        <v>0.3033825</v>
      </c>
      <c r="Z321" s="209"/>
      <c r="AA321" s="215">
        <f>SUM(AA322:AA346)</f>
        <v>0</v>
      </c>
      <c r="AR321" s="216" t="s">
        <v>126</v>
      </c>
      <c r="AT321" s="217" t="s">
        <v>76</v>
      </c>
      <c r="AU321" s="217" t="s">
        <v>85</v>
      </c>
      <c r="AY321" s="216" t="s">
        <v>272</v>
      </c>
      <c r="BK321" s="218">
        <f>SUM(BK322:BK346)</f>
        <v>0</v>
      </c>
    </row>
    <row r="322" s="1" customFormat="1" ht="63.75" customHeight="1">
      <c r="B322" s="48"/>
      <c r="C322" s="223" t="s">
        <v>171</v>
      </c>
      <c r="D322" s="223" t="s">
        <v>273</v>
      </c>
      <c r="E322" s="224" t="s">
        <v>1364</v>
      </c>
      <c r="F322" s="225" t="s">
        <v>1365</v>
      </c>
      <c r="G322" s="225"/>
      <c r="H322" s="225"/>
      <c r="I322" s="225"/>
      <c r="J322" s="226" t="s">
        <v>334</v>
      </c>
      <c r="K322" s="227">
        <v>9.5</v>
      </c>
      <c r="L322" s="228">
        <v>0</v>
      </c>
      <c r="M322" s="229"/>
      <c r="N322" s="230">
        <f>ROUND(L322*K322,2)</f>
        <v>0</v>
      </c>
      <c r="O322" s="230"/>
      <c r="P322" s="230"/>
      <c r="Q322" s="230"/>
      <c r="R322" s="50"/>
      <c r="T322" s="231" t="s">
        <v>22</v>
      </c>
      <c r="U322" s="58" t="s">
        <v>42</v>
      </c>
      <c r="V322" s="49"/>
      <c r="W322" s="232">
        <f>V322*K322</f>
        <v>0</v>
      </c>
      <c r="X322" s="232">
        <v>0.016109999999999999</v>
      </c>
      <c r="Y322" s="232">
        <f>X322*K322</f>
        <v>0.15304499999999999</v>
      </c>
      <c r="Z322" s="232">
        <v>0</v>
      </c>
      <c r="AA322" s="233">
        <f>Z322*K322</f>
        <v>0</v>
      </c>
      <c r="AR322" s="24" t="s">
        <v>369</v>
      </c>
      <c r="AT322" s="24" t="s">
        <v>273</v>
      </c>
      <c r="AU322" s="24" t="s">
        <v>126</v>
      </c>
      <c r="AY322" s="24" t="s">
        <v>272</v>
      </c>
      <c r="BE322" s="144">
        <f>IF(U322="základní",N322,0)</f>
        <v>0</v>
      </c>
      <c r="BF322" s="144">
        <f>IF(U322="snížená",N322,0)</f>
        <v>0</v>
      </c>
      <c r="BG322" s="144">
        <f>IF(U322="zákl. přenesená",N322,0)</f>
        <v>0</v>
      </c>
      <c r="BH322" s="144">
        <f>IF(U322="sníž. přenesená",N322,0)</f>
        <v>0</v>
      </c>
      <c r="BI322" s="144">
        <f>IF(U322="nulová",N322,0)</f>
        <v>0</v>
      </c>
      <c r="BJ322" s="24" t="s">
        <v>85</v>
      </c>
      <c r="BK322" s="144">
        <f>ROUND(L322*K322,2)</f>
        <v>0</v>
      </c>
      <c r="BL322" s="24" t="s">
        <v>369</v>
      </c>
      <c r="BM322" s="24" t="s">
        <v>1366</v>
      </c>
    </row>
    <row r="323" s="10" customFormat="1" ht="16.5" customHeight="1">
      <c r="B323" s="234"/>
      <c r="C323" s="235"/>
      <c r="D323" s="235"/>
      <c r="E323" s="236" t="s">
        <v>22</v>
      </c>
      <c r="F323" s="237" t="s">
        <v>857</v>
      </c>
      <c r="G323" s="238"/>
      <c r="H323" s="238"/>
      <c r="I323" s="238"/>
      <c r="J323" s="235"/>
      <c r="K323" s="236" t="s">
        <v>22</v>
      </c>
      <c r="L323" s="235"/>
      <c r="M323" s="235"/>
      <c r="N323" s="235"/>
      <c r="O323" s="235"/>
      <c r="P323" s="235"/>
      <c r="Q323" s="235"/>
      <c r="R323" s="239"/>
      <c r="T323" s="240"/>
      <c r="U323" s="235"/>
      <c r="V323" s="235"/>
      <c r="W323" s="235"/>
      <c r="X323" s="235"/>
      <c r="Y323" s="235"/>
      <c r="Z323" s="235"/>
      <c r="AA323" s="241"/>
      <c r="AT323" s="242" t="s">
        <v>280</v>
      </c>
      <c r="AU323" s="242" t="s">
        <v>126</v>
      </c>
      <c r="AV323" s="10" t="s">
        <v>85</v>
      </c>
      <c r="AW323" s="10" t="s">
        <v>35</v>
      </c>
      <c r="AX323" s="10" t="s">
        <v>77</v>
      </c>
      <c r="AY323" s="242" t="s">
        <v>272</v>
      </c>
    </row>
    <row r="324" s="11" customFormat="1" ht="16.5" customHeight="1">
      <c r="B324" s="243"/>
      <c r="C324" s="244"/>
      <c r="D324" s="244"/>
      <c r="E324" s="245" t="s">
        <v>22</v>
      </c>
      <c r="F324" s="246" t="s">
        <v>22</v>
      </c>
      <c r="G324" s="244"/>
      <c r="H324" s="244"/>
      <c r="I324" s="244"/>
      <c r="J324" s="244"/>
      <c r="K324" s="247">
        <v>0</v>
      </c>
      <c r="L324" s="244"/>
      <c r="M324" s="244"/>
      <c r="N324" s="244"/>
      <c r="O324" s="244"/>
      <c r="P324" s="244"/>
      <c r="Q324" s="244"/>
      <c r="R324" s="248"/>
      <c r="T324" s="249"/>
      <c r="U324" s="244"/>
      <c r="V324" s="244"/>
      <c r="W324" s="244"/>
      <c r="X324" s="244"/>
      <c r="Y324" s="244"/>
      <c r="Z324" s="244"/>
      <c r="AA324" s="250"/>
      <c r="AT324" s="251" t="s">
        <v>280</v>
      </c>
      <c r="AU324" s="251" t="s">
        <v>126</v>
      </c>
      <c r="AV324" s="11" t="s">
        <v>126</v>
      </c>
      <c r="AW324" s="11" t="s">
        <v>6</v>
      </c>
      <c r="AX324" s="11" t="s">
        <v>77</v>
      </c>
      <c r="AY324" s="251" t="s">
        <v>272</v>
      </c>
    </row>
    <row r="325" s="10" customFormat="1" ht="16.5" customHeight="1">
      <c r="B325" s="234"/>
      <c r="C325" s="235"/>
      <c r="D325" s="235"/>
      <c r="E325" s="236" t="s">
        <v>22</v>
      </c>
      <c r="F325" s="252" t="s">
        <v>1296</v>
      </c>
      <c r="G325" s="235"/>
      <c r="H325" s="235"/>
      <c r="I325" s="235"/>
      <c r="J325" s="235"/>
      <c r="K325" s="236" t="s">
        <v>22</v>
      </c>
      <c r="L325" s="235"/>
      <c r="M325" s="235"/>
      <c r="N325" s="235"/>
      <c r="O325" s="235"/>
      <c r="P325" s="235"/>
      <c r="Q325" s="235"/>
      <c r="R325" s="239"/>
      <c r="T325" s="240"/>
      <c r="U325" s="235"/>
      <c r="V325" s="235"/>
      <c r="W325" s="235"/>
      <c r="X325" s="235"/>
      <c r="Y325" s="235"/>
      <c r="Z325" s="235"/>
      <c r="AA325" s="241"/>
      <c r="AT325" s="242" t="s">
        <v>280</v>
      </c>
      <c r="AU325" s="242" t="s">
        <v>126</v>
      </c>
      <c r="AV325" s="10" t="s">
        <v>85</v>
      </c>
      <c r="AW325" s="10" t="s">
        <v>35</v>
      </c>
      <c r="AX325" s="10" t="s">
        <v>77</v>
      </c>
      <c r="AY325" s="242" t="s">
        <v>272</v>
      </c>
    </row>
    <row r="326" s="10" customFormat="1" ht="16.5" customHeight="1">
      <c r="B326" s="234"/>
      <c r="C326" s="235"/>
      <c r="D326" s="235"/>
      <c r="E326" s="236" t="s">
        <v>22</v>
      </c>
      <c r="F326" s="252" t="s">
        <v>527</v>
      </c>
      <c r="G326" s="235"/>
      <c r="H326" s="235"/>
      <c r="I326" s="235"/>
      <c r="J326" s="235"/>
      <c r="K326" s="236" t="s">
        <v>22</v>
      </c>
      <c r="L326" s="235"/>
      <c r="M326" s="235"/>
      <c r="N326" s="235"/>
      <c r="O326" s="235"/>
      <c r="P326" s="235"/>
      <c r="Q326" s="235"/>
      <c r="R326" s="239"/>
      <c r="T326" s="240"/>
      <c r="U326" s="235"/>
      <c r="V326" s="235"/>
      <c r="W326" s="235"/>
      <c r="X326" s="235"/>
      <c r="Y326" s="235"/>
      <c r="Z326" s="235"/>
      <c r="AA326" s="241"/>
      <c r="AT326" s="242" t="s">
        <v>280</v>
      </c>
      <c r="AU326" s="242" t="s">
        <v>126</v>
      </c>
      <c r="AV326" s="10" t="s">
        <v>85</v>
      </c>
      <c r="AW326" s="10" t="s">
        <v>35</v>
      </c>
      <c r="AX326" s="10" t="s">
        <v>77</v>
      </c>
      <c r="AY326" s="242" t="s">
        <v>272</v>
      </c>
    </row>
    <row r="327" s="11" customFormat="1" ht="16.5" customHeight="1">
      <c r="B327" s="243"/>
      <c r="C327" s="244"/>
      <c r="D327" s="244"/>
      <c r="E327" s="245" t="s">
        <v>22</v>
      </c>
      <c r="F327" s="246" t="s">
        <v>1320</v>
      </c>
      <c r="G327" s="244"/>
      <c r="H327" s="244"/>
      <c r="I327" s="244"/>
      <c r="J327" s="244"/>
      <c r="K327" s="247">
        <v>9.5</v>
      </c>
      <c r="L327" s="244"/>
      <c r="M327" s="244"/>
      <c r="N327" s="244"/>
      <c r="O327" s="244"/>
      <c r="P327" s="244"/>
      <c r="Q327" s="244"/>
      <c r="R327" s="248"/>
      <c r="T327" s="249"/>
      <c r="U327" s="244"/>
      <c r="V327" s="244"/>
      <c r="W327" s="244"/>
      <c r="X327" s="244"/>
      <c r="Y327" s="244"/>
      <c r="Z327" s="244"/>
      <c r="AA327" s="250"/>
      <c r="AT327" s="251" t="s">
        <v>280</v>
      </c>
      <c r="AU327" s="251" t="s">
        <v>126</v>
      </c>
      <c r="AV327" s="11" t="s">
        <v>126</v>
      </c>
      <c r="AW327" s="11" t="s">
        <v>35</v>
      </c>
      <c r="AX327" s="11" t="s">
        <v>77</v>
      </c>
      <c r="AY327" s="251" t="s">
        <v>272</v>
      </c>
    </row>
    <row r="328" s="12" customFormat="1" ht="16.5" customHeight="1">
      <c r="B328" s="253"/>
      <c r="C328" s="254"/>
      <c r="D328" s="254"/>
      <c r="E328" s="255" t="s">
        <v>22</v>
      </c>
      <c r="F328" s="256" t="s">
        <v>284</v>
      </c>
      <c r="G328" s="254"/>
      <c r="H328" s="254"/>
      <c r="I328" s="254"/>
      <c r="J328" s="254"/>
      <c r="K328" s="257">
        <v>9.5</v>
      </c>
      <c r="L328" s="254"/>
      <c r="M328" s="254"/>
      <c r="N328" s="254"/>
      <c r="O328" s="254"/>
      <c r="P328" s="254"/>
      <c r="Q328" s="254"/>
      <c r="R328" s="258"/>
      <c r="T328" s="259"/>
      <c r="U328" s="254"/>
      <c r="V328" s="254"/>
      <c r="W328" s="254"/>
      <c r="X328" s="254"/>
      <c r="Y328" s="254"/>
      <c r="Z328" s="254"/>
      <c r="AA328" s="260"/>
      <c r="AT328" s="261" t="s">
        <v>280</v>
      </c>
      <c r="AU328" s="261" t="s">
        <v>126</v>
      </c>
      <c r="AV328" s="12" t="s">
        <v>277</v>
      </c>
      <c r="AW328" s="12" t="s">
        <v>35</v>
      </c>
      <c r="AX328" s="12" t="s">
        <v>77</v>
      </c>
      <c r="AY328" s="261" t="s">
        <v>272</v>
      </c>
    </row>
    <row r="329" s="13" customFormat="1" ht="16.5" customHeight="1">
      <c r="B329" s="262"/>
      <c r="C329" s="263"/>
      <c r="D329" s="263"/>
      <c r="E329" s="264" t="s">
        <v>22</v>
      </c>
      <c r="F329" s="265" t="s">
        <v>285</v>
      </c>
      <c r="G329" s="263"/>
      <c r="H329" s="263"/>
      <c r="I329" s="263"/>
      <c r="J329" s="263"/>
      <c r="K329" s="266">
        <v>9.5</v>
      </c>
      <c r="L329" s="263"/>
      <c r="M329" s="263"/>
      <c r="N329" s="263"/>
      <c r="O329" s="263"/>
      <c r="P329" s="263"/>
      <c r="Q329" s="263"/>
      <c r="R329" s="267"/>
      <c r="T329" s="268"/>
      <c r="U329" s="263"/>
      <c r="V329" s="263"/>
      <c r="W329" s="263"/>
      <c r="X329" s="263"/>
      <c r="Y329" s="263"/>
      <c r="Z329" s="263"/>
      <c r="AA329" s="269"/>
      <c r="AT329" s="270" t="s">
        <v>280</v>
      </c>
      <c r="AU329" s="270" t="s">
        <v>126</v>
      </c>
      <c r="AV329" s="13" t="s">
        <v>276</v>
      </c>
      <c r="AW329" s="13" t="s">
        <v>35</v>
      </c>
      <c r="AX329" s="13" t="s">
        <v>85</v>
      </c>
      <c r="AY329" s="270" t="s">
        <v>272</v>
      </c>
    </row>
    <row r="330" s="1" customFormat="1" ht="25.5" customHeight="1">
      <c r="B330" s="48"/>
      <c r="C330" s="223" t="s">
        <v>434</v>
      </c>
      <c r="D330" s="223" t="s">
        <v>273</v>
      </c>
      <c r="E330" s="224" t="s">
        <v>1367</v>
      </c>
      <c r="F330" s="225" t="s">
        <v>1368</v>
      </c>
      <c r="G330" s="225"/>
      <c r="H330" s="225"/>
      <c r="I330" s="225"/>
      <c r="J330" s="226" t="s">
        <v>334</v>
      </c>
      <c r="K330" s="227">
        <v>9.5</v>
      </c>
      <c r="L330" s="228">
        <v>0</v>
      </c>
      <c r="M330" s="229"/>
      <c r="N330" s="230">
        <f>ROUND(L330*K330,2)</f>
        <v>0</v>
      </c>
      <c r="O330" s="230"/>
      <c r="P330" s="230"/>
      <c r="Q330" s="230"/>
      <c r="R330" s="50"/>
      <c r="T330" s="231" t="s">
        <v>22</v>
      </c>
      <c r="U330" s="58" t="s">
        <v>42</v>
      </c>
      <c r="V330" s="49"/>
      <c r="W330" s="232">
        <f>V330*K330</f>
        <v>0</v>
      </c>
      <c r="X330" s="232">
        <v>0.00059999999999999995</v>
      </c>
      <c r="Y330" s="232">
        <f>X330*K330</f>
        <v>0.0056999999999999993</v>
      </c>
      <c r="Z330" s="232">
        <v>0</v>
      </c>
      <c r="AA330" s="233">
        <f>Z330*K330</f>
        <v>0</v>
      </c>
      <c r="AR330" s="24" t="s">
        <v>369</v>
      </c>
      <c r="AT330" s="24" t="s">
        <v>273</v>
      </c>
      <c r="AU330" s="24" t="s">
        <v>126</v>
      </c>
      <c r="AY330" s="24" t="s">
        <v>272</v>
      </c>
      <c r="BE330" s="144">
        <f>IF(U330="základní",N330,0)</f>
        <v>0</v>
      </c>
      <c r="BF330" s="144">
        <f>IF(U330="snížená",N330,0)</f>
        <v>0</v>
      </c>
      <c r="BG330" s="144">
        <f>IF(U330="zákl. přenesená",N330,0)</f>
        <v>0</v>
      </c>
      <c r="BH330" s="144">
        <f>IF(U330="sníž. přenesená",N330,0)</f>
        <v>0</v>
      </c>
      <c r="BI330" s="144">
        <f>IF(U330="nulová",N330,0)</f>
        <v>0</v>
      </c>
      <c r="BJ330" s="24" t="s">
        <v>85</v>
      </c>
      <c r="BK330" s="144">
        <f>ROUND(L330*K330,2)</f>
        <v>0</v>
      </c>
      <c r="BL330" s="24" t="s">
        <v>369</v>
      </c>
      <c r="BM330" s="24" t="s">
        <v>1369</v>
      </c>
    </row>
    <row r="331" s="10" customFormat="1" ht="16.5" customHeight="1">
      <c r="B331" s="234"/>
      <c r="C331" s="235"/>
      <c r="D331" s="235"/>
      <c r="E331" s="236" t="s">
        <v>22</v>
      </c>
      <c r="F331" s="237" t="s">
        <v>1370</v>
      </c>
      <c r="G331" s="238"/>
      <c r="H331" s="238"/>
      <c r="I331" s="238"/>
      <c r="J331" s="235"/>
      <c r="K331" s="236" t="s">
        <v>22</v>
      </c>
      <c r="L331" s="235"/>
      <c r="M331" s="235"/>
      <c r="N331" s="235"/>
      <c r="O331" s="235"/>
      <c r="P331" s="235"/>
      <c r="Q331" s="235"/>
      <c r="R331" s="239"/>
      <c r="T331" s="240"/>
      <c r="U331" s="235"/>
      <c r="V331" s="235"/>
      <c r="W331" s="235"/>
      <c r="X331" s="235"/>
      <c r="Y331" s="235"/>
      <c r="Z331" s="235"/>
      <c r="AA331" s="241"/>
      <c r="AT331" s="242" t="s">
        <v>280</v>
      </c>
      <c r="AU331" s="242" t="s">
        <v>126</v>
      </c>
      <c r="AV331" s="10" t="s">
        <v>85</v>
      </c>
      <c r="AW331" s="10" t="s">
        <v>35</v>
      </c>
      <c r="AX331" s="10" t="s">
        <v>77</v>
      </c>
      <c r="AY331" s="242" t="s">
        <v>272</v>
      </c>
    </row>
    <row r="332" s="11" customFormat="1" ht="16.5" customHeight="1">
      <c r="B332" s="243"/>
      <c r="C332" s="244"/>
      <c r="D332" s="244"/>
      <c r="E332" s="245" t="s">
        <v>22</v>
      </c>
      <c r="F332" s="246" t="s">
        <v>22</v>
      </c>
      <c r="G332" s="244"/>
      <c r="H332" s="244"/>
      <c r="I332" s="244"/>
      <c r="J332" s="244"/>
      <c r="K332" s="247">
        <v>0</v>
      </c>
      <c r="L332" s="244"/>
      <c r="M332" s="244"/>
      <c r="N332" s="244"/>
      <c r="O332" s="244"/>
      <c r="P332" s="244"/>
      <c r="Q332" s="244"/>
      <c r="R332" s="248"/>
      <c r="T332" s="249"/>
      <c r="U332" s="244"/>
      <c r="V332" s="244"/>
      <c r="W332" s="244"/>
      <c r="X332" s="244"/>
      <c r="Y332" s="244"/>
      <c r="Z332" s="244"/>
      <c r="AA332" s="250"/>
      <c r="AT332" s="251" t="s">
        <v>280</v>
      </c>
      <c r="AU332" s="251" t="s">
        <v>126</v>
      </c>
      <c r="AV332" s="11" t="s">
        <v>126</v>
      </c>
      <c r="AW332" s="11" t="s">
        <v>6</v>
      </c>
      <c r="AX332" s="11" t="s">
        <v>77</v>
      </c>
      <c r="AY332" s="251" t="s">
        <v>272</v>
      </c>
    </row>
    <row r="333" s="10" customFormat="1" ht="16.5" customHeight="1">
      <c r="B333" s="234"/>
      <c r="C333" s="235"/>
      <c r="D333" s="235"/>
      <c r="E333" s="236" t="s">
        <v>22</v>
      </c>
      <c r="F333" s="252" t="s">
        <v>1296</v>
      </c>
      <c r="G333" s="235"/>
      <c r="H333" s="235"/>
      <c r="I333" s="235"/>
      <c r="J333" s="235"/>
      <c r="K333" s="236" t="s">
        <v>22</v>
      </c>
      <c r="L333" s="235"/>
      <c r="M333" s="235"/>
      <c r="N333" s="235"/>
      <c r="O333" s="235"/>
      <c r="P333" s="235"/>
      <c r="Q333" s="235"/>
      <c r="R333" s="239"/>
      <c r="T333" s="240"/>
      <c r="U333" s="235"/>
      <c r="V333" s="235"/>
      <c r="W333" s="235"/>
      <c r="X333" s="235"/>
      <c r="Y333" s="235"/>
      <c r="Z333" s="235"/>
      <c r="AA333" s="241"/>
      <c r="AT333" s="242" t="s">
        <v>280</v>
      </c>
      <c r="AU333" s="242" t="s">
        <v>126</v>
      </c>
      <c r="AV333" s="10" t="s">
        <v>85</v>
      </c>
      <c r="AW333" s="10" t="s">
        <v>35</v>
      </c>
      <c r="AX333" s="10" t="s">
        <v>77</v>
      </c>
      <c r="AY333" s="242" t="s">
        <v>272</v>
      </c>
    </row>
    <row r="334" s="10" customFormat="1" ht="16.5" customHeight="1">
      <c r="B334" s="234"/>
      <c r="C334" s="235"/>
      <c r="D334" s="235"/>
      <c r="E334" s="236" t="s">
        <v>22</v>
      </c>
      <c r="F334" s="252" t="s">
        <v>527</v>
      </c>
      <c r="G334" s="235"/>
      <c r="H334" s="235"/>
      <c r="I334" s="235"/>
      <c r="J334" s="235"/>
      <c r="K334" s="236" t="s">
        <v>22</v>
      </c>
      <c r="L334" s="235"/>
      <c r="M334" s="235"/>
      <c r="N334" s="235"/>
      <c r="O334" s="235"/>
      <c r="P334" s="235"/>
      <c r="Q334" s="235"/>
      <c r="R334" s="239"/>
      <c r="T334" s="240"/>
      <c r="U334" s="235"/>
      <c r="V334" s="235"/>
      <c r="W334" s="235"/>
      <c r="X334" s="235"/>
      <c r="Y334" s="235"/>
      <c r="Z334" s="235"/>
      <c r="AA334" s="241"/>
      <c r="AT334" s="242" t="s">
        <v>280</v>
      </c>
      <c r="AU334" s="242" t="s">
        <v>126</v>
      </c>
      <c r="AV334" s="10" t="s">
        <v>85</v>
      </c>
      <c r="AW334" s="10" t="s">
        <v>35</v>
      </c>
      <c r="AX334" s="10" t="s">
        <v>77</v>
      </c>
      <c r="AY334" s="242" t="s">
        <v>272</v>
      </c>
    </row>
    <row r="335" s="11" customFormat="1" ht="16.5" customHeight="1">
      <c r="B335" s="243"/>
      <c r="C335" s="244"/>
      <c r="D335" s="244"/>
      <c r="E335" s="245" t="s">
        <v>22</v>
      </c>
      <c r="F335" s="246" t="s">
        <v>1320</v>
      </c>
      <c r="G335" s="244"/>
      <c r="H335" s="244"/>
      <c r="I335" s="244"/>
      <c r="J335" s="244"/>
      <c r="K335" s="247">
        <v>9.5</v>
      </c>
      <c r="L335" s="244"/>
      <c r="M335" s="244"/>
      <c r="N335" s="244"/>
      <c r="O335" s="244"/>
      <c r="P335" s="244"/>
      <c r="Q335" s="244"/>
      <c r="R335" s="248"/>
      <c r="T335" s="249"/>
      <c r="U335" s="244"/>
      <c r="V335" s="244"/>
      <c r="W335" s="244"/>
      <c r="X335" s="244"/>
      <c r="Y335" s="244"/>
      <c r="Z335" s="244"/>
      <c r="AA335" s="250"/>
      <c r="AT335" s="251" t="s">
        <v>280</v>
      </c>
      <c r="AU335" s="251" t="s">
        <v>126</v>
      </c>
      <c r="AV335" s="11" t="s">
        <v>126</v>
      </c>
      <c r="AW335" s="11" t="s">
        <v>35</v>
      </c>
      <c r="AX335" s="11" t="s">
        <v>77</v>
      </c>
      <c r="AY335" s="251" t="s">
        <v>272</v>
      </c>
    </row>
    <row r="336" s="12" customFormat="1" ht="16.5" customHeight="1">
      <c r="B336" s="253"/>
      <c r="C336" s="254"/>
      <c r="D336" s="254"/>
      <c r="E336" s="255" t="s">
        <v>22</v>
      </c>
      <c r="F336" s="256" t="s">
        <v>284</v>
      </c>
      <c r="G336" s="254"/>
      <c r="H336" s="254"/>
      <c r="I336" s="254"/>
      <c r="J336" s="254"/>
      <c r="K336" s="257">
        <v>9.5</v>
      </c>
      <c r="L336" s="254"/>
      <c r="M336" s="254"/>
      <c r="N336" s="254"/>
      <c r="O336" s="254"/>
      <c r="P336" s="254"/>
      <c r="Q336" s="254"/>
      <c r="R336" s="258"/>
      <c r="T336" s="259"/>
      <c r="U336" s="254"/>
      <c r="V336" s="254"/>
      <c r="W336" s="254"/>
      <c r="X336" s="254"/>
      <c r="Y336" s="254"/>
      <c r="Z336" s="254"/>
      <c r="AA336" s="260"/>
      <c r="AT336" s="261" t="s">
        <v>280</v>
      </c>
      <c r="AU336" s="261" t="s">
        <v>126</v>
      </c>
      <c r="AV336" s="12" t="s">
        <v>277</v>
      </c>
      <c r="AW336" s="12" t="s">
        <v>35</v>
      </c>
      <c r="AX336" s="12" t="s">
        <v>77</v>
      </c>
      <c r="AY336" s="261" t="s">
        <v>272</v>
      </c>
    </row>
    <row r="337" s="13" customFormat="1" ht="16.5" customHeight="1">
      <c r="B337" s="262"/>
      <c r="C337" s="263"/>
      <c r="D337" s="263"/>
      <c r="E337" s="264" t="s">
        <v>1278</v>
      </c>
      <c r="F337" s="265" t="s">
        <v>285</v>
      </c>
      <c r="G337" s="263"/>
      <c r="H337" s="263"/>
      <c r="I337" s="263"/>
      <c r="J337" s="263"/>
      <c r="K337" s="266">
        <v>9.5</v>
      </c>
      <c r="L337" s="263"/>
      <c r="M337" s="263"/>
      <c r="N337" s="263"/>
      <c r="O337" s="263"/>
      <c r="P337" s="263"/>
      <c r="Q337" s="263"/>
      <c r="R337" s="267"/>
      <c r="T337" s="268"/>
      <c r="U337" s="263"/>
      <c r="V337" s="263"/>
      <c r="W337" s="263"/>
      <c r="X337" s="263"/>
      <c r="Y337" s="263"/>
      <c r="Z337" s="263"/>
      <c r="AA337" s="269"/>
      <c r="AT337" s="270" t="s">
        <v>280</v>
      </c>
      <c r="AU337" s="270" t="s">
        <v>126</v>
      </c>
      <c r="AV337" s="13" t="s">
        <v>276</v>
      </c>
      <c r="AW337" s="13" t="s">
        <v>35</v>
      </c>
      <c r="AX337" s="13" t="s">
        <v>85</v>
      </c>
      <c r="AY337" s="270" t="s">
        <v>272</v>
      </c>
    </row>
    <row r="338" s="1" customFormat="1" ht="16.5" customHeight="1">
      <c r="B338" s="48"/>
      <c r="C338" s="271" t="s">
        <v>440</v>
      </c>
      <c r="D338" s="271" t="s">
        <v>349</v>
      </c>
      <c r="E338" s="272" t="s">
        <v>1371</v>
      </c>
      <c r="F338" s="273" t="s">
        <v>1372</v>
      </c>
      <c r="G338" s="273"/>
      <c r="H338" s="273"/>
      <c r="I338" s="273"/>
      <c r="J338" s="274" t="s">
        <v>334</v>
      </c>
      <c r="K338" s="275">
        <v>9.9749999999999996</v>
      </c>
      <c r="L338" s="276">
        <v>0</v>
      </c>
      <c r="M338" s="277"/>
      <c r="N338" s="278">
        <f>ROUND(L338*K338,2)</f>
        <v>0</v>
      </c>
      <c r="O338" s="230"/>
      <c r="P338" s="230"/>
      <c r="Q338" s="230"/>
      <c r="R338" s="50"/>
      <c r="T338" s="231" t="s">
        <v>22</v>
      </c>
      <c r="U338" s="58" t="s">
        <v>42</v>
      </c>
      <c r="V338" s="49"/>
      <c r="W338" s="232">
        <f>V338*K338</f>
        <v>0</v>
      </c>
      <c r="X338" s="232">
        <v>0.014500000000000001</v>
      </c>
      <c r="Y338" s="232">
        <f>X338*K338</f>
        <v>0.1446375</v>
      </c>
      <c r="Z338" s="232">
        <v>0</v>
      </c>
      <c r="AA338" s="233">
        <f>Z338*K338</f>
        <v>0</v>
      </c>
      <c r="AR338" s="24" t="s">
        <v>469</v>
      </c>
      <c r="AT338" s="24" t="s">
        <v>349</v>
      </c>
      <c r="AU338" s="24" t="s">
        <v>126</v>
      </c>
      <c r="AY338" s="24" t="s">
        <v>272</v>
      </c>
      <c r="BE338" s="144">
        <f>IF(U338="základní",N338,0)</f>
        <v>0</v>
      </c>
      <c r="BF338" s="144">
        <f>IF(U338="snížená",N338,0)</f>
        <v>0</v>
      </c>
      <c r="BG338" s="144">
        <f>IF(U338="zákl. přenesená",N338,0)</f>
        <v>0</v>
      </c>
      <c r="BH338" s="144">
        <f>IF(U338="sníž. přenesená",N338,0)</f>
        <v>0</v>
      </c>
      <c r="BI338" s="144">
        <f>IF(U338="nulová",N338,0)</f>
        <v>0</v>
      </c>
      <c r="BJ338" s="24" t="s">
        <v>85</v>
      </c>
      <c r="BK338" s="144">
        <f>ROUND(L338*K338,2)</f>
        <v>0</v>
      </c>
      <c r="BL338" s="24" t="s">
        <v>369</v>
      </c>
      <c r="BM338" s="24" t="s">
        <v>1373</v>
      </c>
    </row>
    <row r="339" s="10" customFormat="1" ht="16.5" customHeight="1">
      <c r="B339" s="234"/>
      <c r="C339" s="235"/>
      <c r="D339" s="235"/>
      <c r="E339" s="236" t="s">
        <v>22</v>
      </c>
      <c r="F339" s="237" t="s">
        <v>1374</v>
      </c>
      <c r="G339" s="238"/>
      <c r="H339" s="238"/>
      <c r="I339" s="238"/>
      <c r="J339" s="235"/>
      <c r="K339" s="236" t="s">
        <v>22</v>
      </c>
      <c r="L339" s="235"/>
      <c r="M339" s="235"/>
      <c r="N339" s="235"/>
      <c r="O339" s="235"/>
      <c r="P339" s="235"/>
      <c r="Q339" s="235"/>
      <c r="R339" s="239"/>
      <c r="T339" s="240"/>
      <c r="U339" s="235"/>
      <c r="V339" s="235"/>
      <c r="W339" s="235"/>
      <c r="X339" s="235"/>
      <c r="Y339" s="235"/>
      <c r="Z339" s="235"/>
      <c r="AA339" s="241"/>
      <c r="AT339" s="242" t="s">
        <v>280</v>
      </c>
      <c r="AU339" s="242" t="s">
        <v>126</v>
      </c>
      <c r="AV339" s="10" t="s">
        <v>85</v>
      </c>
      <c r="AW339" s="10" t="s">
        <v>35</v>
      </c>
      <c r="AX339" s="10" t="s">
        <v>77</v>
      </c>
      <c r="AY339" s="242" t="s">
        <v>272</v>
      </c>
    </row>
    <row r="340" s="10" customFormat="1" ht="16.5" customHeight="1">
      <c r="B340" s="234"/>
      <c r="C340" s="235"/>
      <c r="D340" s="235"/>
      <c r="E340" s="236" t="s">
        <v>22</v>
      </c>
      <c r="F340" s="252" t="s">
        <v>561</v>
      </c>
      <c r="G340" s="235"/>
      <c r="H340" s="235"/>
      <c r="I340" s="235"/>
      <c r="J340" s="235"/>
      <c r="K340" s="236" t="s">
        <v>22</v>
      </c>
      <c r="L340" s="235"/>
      <c r="M340" s="235"/>
      <c r="N340" s="235"/>
      <c r="O340" s="235"/>
      <c r="P340" s="235"/>
      <c r="Q340" s="235"/>
      <c r="R340" s="239"/>
      <c r="T340" s="240"/>
      <c r="U340" s="235"/>
      <c r="V340" s="235"/>
      <c r="W340" s="235"/>
      <c r="X340" s="235"/>
      <c r="Y340" s="235"/>
      <c r="Z340" s="235"/>
      <c r="AA340" s="241"/>
      <c r="AT340" s="242" t="s">
        <v>280</v>
      </c>
      <c r="AU340" s="242" t="s">
        <v>126</v>
      </c>
      <c r="AV340" s="10" t="s">
        <v>85</v>
      </c>
      <c r="AW340" s="10" t="s">
        <v>35</v>
      </c>
      <c r="AX340" s="10" t="s">
        <v>77</v>
      </c>
      <c r="AY340" s="242" t="s">
        <v>272</v>
      </c>
    </row>
    <row r="341" s="11" customFormat="1" ht="16.5" customHeight="1">
      <c r="B341" s="243"/>
      <c r="C341" s="244"/>
      <c r="D341" s="244"/>
      <c r="E341" s="245" t="s">
        <v>22</v>
      </c>
      <c r="F341" s="246" t="s">
        <v>22</v>
      </c>
      <c r="G341" s="244"/>
      <c r="H341" s="244"/>
      <c r="I341" s="244"/>
      <c r="J341" s="244"/>
      <c r="K341" s="247">
        <v>0</v>
      </c>
      <c r="L341" s="244"/>
      <c r="M341" s="244"/>
      <c r="N341" s="244"/>
      <c r="O341" s="244"/>
      <c r="P341" s="244"/>
      <c r="Q341" s="244"/>
      <c r="R341" s="248"/>
      <c r="T341" s="249"/>
      <c r="U341" s="244"/>
      <c r="V341" s="244"/>
      <c r="W341" s="244"/>
      <c r="X341" s="244"/>
      <c r="Y341" s="244"/>
      <c r="Z341" s="244"/>
      <c r="AA341" s="250"/>
      <c r="AT341" s="251" t="s">
        <v>280</v>
      </c>
      <c r="AU341" s="251" t="s">
        <v>126</v>
      </c>
      <c r="AV341" s="11" t="s">
        <v>126</v>
      </c>
      <c r="AW341" s="11" t="s">
        <v>6</v>
      </c>
      <c r="AX341" s="11" t="s">
        <v>77</v>
      </c>
      <c r="AY341" s="251" t="s">
        <v>272</v>
      </c>
    </row>
    <row r="342" s="10" customFormat="1" ht="16.5" customHeight="1">
      <c r="B342" s="234"/>
      <c r="C342" s="235"/>
      <c r="D342" s="235"/>
      <c r="E342" s="236" t="s">
        <v>22</v>
      </c>
      <c r="F342" s="252" t="s">
        <v>1370</v>
      </c>
      <c r="G342" s="235"/>
      <c r="H342" s="235"/>
      <c r="I342" s="235"/>
      <c r="J342" s="235"/>
      <c r="K342" s="236" t="s">
        <v>22</v>
      </c>
      <c r="L342" s="235"/>
      <c r="M342" s="235"/>
      <c r="N342" s="235"/>
      <c r="O342" s="235"/>
      <c r="P342" s="235"/>
      <c r="Q342" s="235"/>
      <c r="R342" s="239"/>
      <c r="T342" s="240"/>
      <c r="U342" s="235"/>
      <c r="V342" s="235"/>
      <c r="W342" s="235"/>
      <c r="X342" s="235"/>
      <c r="Y342" s="235"/>
      <c r="Z342" s="235"/>
      <c r="AA342" s="241"/>
      <c r="AT342" s="242" t="s">
        <v>280</v>
      </c>
      <c r="AU342" s="242" t="s">
        <v>126</v>
      </c>
      <c r="AV342" s="10" t="s">
        <v>85</v>
      </c>
      <c r="AW342" s="10" t="s">
        <v>35</v>
      </c>
      <c r="AX342" s="10" t="s">
        <v>77</v>
      </c>
      <c r="AY342" s="242" t="s">
        <v>272</v>
      </c>
    </row>
    <row r="343" s="11" customFormat="1" ht="16.5" customHeight="1">
      <c r="B343" s="243"/>
      <c r="C343" s="244"/>
      <c r="D343" s="244"/>
      <c r="E343" s="245" t="s">
        <v>22</v>
      </c>
      <c r="F343" s="246" t="s">
        <v>1375</v>
      </c>
      <c r="G343" s="244"/>
      <c r="H343" s="244"/>
      <c r="I343" s="244"/>
      <c r="J343" s="244"/>
      <c r="K343" s="247">
        <v>9.9749999999999996</v>
      </c>
      <c r="L343" s="244"/>
      <c r="M343" s="244"/>
      <c r="N343" s="244"/>
      <c r="O343" s="244"/>
      <c r="P343" s="244"/>
      <c r="Q343" s="244"/>
      <c r="R343" s="248"/>
      <c r="T343" s="249"/>
      <c r="U343" s="244"/>
      <c r="V343" s="244"/>
      <c r="W343" s="244"/>
      <c r="X343" s="244"/>
      <c r="Y343" s="244"/>
      <c r="Z343" s="244"/>
      <c r="AA343" s="250"/>
      <c r="AT343" s="251" t="s">
        <v>280</v>
      </c>
      <c r="AU343" s="251" t="s">
        <v>126</v>
      </c>
      <c r="AV343" s="11" t="s">
        <v>126</v>
      </c>
      <c r="AW343" s="11" t="s">
        <v>35</v>
      </c>
      <c r="AX343" s="11" t="s">
        <v>77</v>
      </c>
      <c r="AY343" s="251" t="s">
        <v>272</v>
      </c>
    </row>
    <row r="344" s="12" customFormat="1" ht="16.5" customHeight="1">
      <c r="B344" s="253"/>
      <c r="C344" s="254"/>
      <c r="D344" s="254"/>
      <c r="E344" s="255" t="s">
        <v>22</v>
      </c>
      <c r="F344" s="256" t="s">
        <v>284</v>
      </c>
      <c r="G344" s="254"/>
      <c r="H344" s="254"/>
      <c r="I344" s="254"/>
      <c r="J344" s="254"/>
      <c r="K344" s="257">
        <v>9.9749999999999996</v>
      </c>
      <c r="L344" s="254"/>
      <c r="M344" s="254"/>
      <c r="N344" s="254"/>
      <c r="O344" s="254"/>
      <c r="P344" s="254"/>
      <c r="Q344" s="254"/>
      <c r="R344" s="258"/>
      <c r="T344" s="259"/>
      <c r="U344" s="254"/>
      <c r="V344" s="254"/>
      <c r="W344" s="254"/>
      <c r="X344" s="254"/>
      <c r="Y344" s="254"/>
      <c r="Z344" s="254"/>
      <c r="AA344" s="260"/>
      <c r="AT344" s="261" t="s">
        <v>280</v>
      </c>
      <c r="AU344" s="261" t="s">
        <v>126</v>
      </c>
      <c r="AV344" s="12" t="s">
        <v>277</v>
      </c>
      <c r="AW344" s="12" t="s">
        <v>35</v>
      </c>
      <c r="AX344" s="12" t="s">
        <v>77</v>
      </c>
      <c r="AY344" s="261" t="s">
        <v>272</v>
      </c>
    </row>
    <row r="345" s="13" customFormat="1" ht="16.5" customHeight="1">
      <c r="B345" s="262"/>
      <c r="C345" s="263"/>
      <c r="D345" s="263"/>
      <c r="E345" s="264" t="s">
        <v>22</v>
      </c>
      <c r="F345" s="265" t="s">
        <v>285</v>
      </c>
      <c r="G345" s="263"/>
      <c r="H345" s="263"/>
      <c r="I345" s="263"/>
      <c r="J345" s="263"/>
      <c r="K345" s="266">
        <v>9.9749999999999996</v>
      </c>
      <c r="L345" s="263"/>
      <c r="M345" s="263"/>
      <c r="N345" s="263"/>
      <c r="O345" s="263"/>
      <c r="P345" s="263"/>
      <c r="Q345" s="263"/>
      <c r="R345" s="267"/>
      <c r="T345" s="268"/>
      <c r="U345" s="263"/>
      <c r="V345" s="263"/>
      <c r="W345" s="263"/>
      <c r="X345" s="263"/>
      <c r="Y345" s="263"/>
      <c r="Z345" s="263"/>
      <c r="AA345" s="269"/>
      <c r="AT345" s="270" t="s">
        <v>280</v>
      </c>
      <c r="AU345" s="270" t="s">
        <v>126</v>
      </c>
      <c r="AV345" s="13" t="s">
        <v>276</v>
      </c>
      <c r="AW345" s="13" t="s">
        <v>35</v>
      </c>
      <c r="AX345" s="13" t="s">
        <v>85</v>
      </c>
      <c r="AY345" s="270" t="s">
        <v>272</v>
      </c>
    </row>
    <row r="346" s="1" customFormat="1" ht="89.25" customHeight="1">
      <c r="B346" s="48"/>
      <c r="C346" s="223" t="s">
        <v>445</v>
      </c>
      <c r="D346" s="223" t="s">
        <v>273</v>
      </c>
      <c r="E346" s="224" t="s">
        <v>1376</v>
      </c>
      <c r="F346" s="225" t="s">
        <v>1377</v>
      </c>
      <c r="G346" s="225"/>
      <c r="H346" s="225"/>
      <c r="I346" s="225"/>
      <c r="J346" s="226" t="s">
        <v>321</v>
      </c>
      <c r="K346" s="227">
        <v>0.30299999999999999</v>
      </c>
      <c r="L346" s="228">
        <v>0</v>
      </c>
      <c r="M346" s="229"/>
      <c r="N346" s="230">
        <f>ROUND(L346*K346,2)</f>
        <v>0</v>
      </c>
      <c r="O346" s="230"/>
      <c r="P346" s="230"/>
      <c r="Q346" s="230"/>
      <c r="R346" s="50"/>
      <c r="T346" s="231" t="s">
        <v>22</v>
      </c>
      <c r="U346" s="58" t="s">
        <v>42</v>
      </c>
      <c r="V346" s="49"/>
      <c r="W346" s="232">
        <f>V346*K346</f>
        <v>0</v>
      </c>
      <c r="X346" s="232">
        <v>0</v>
      </c>
      <c r="Y346" s="232">
        <f>X346*K346</f>
        <v>0</v>
      </c>
      <c r="Z346" s="232">
        <v>0</v>
      </c>
      <c r="AA346" s="233">
        <f>Z346*K346</f>
        <v>0</v>
      </c>
      <c r="AR346" s="24" t="s">
        <v>369</v>
      </c>
      <c r="AT346" s="24" t="s">
        <v>273</v>
      </c>
      <c r="AU346" s="24" t="s">
        <v>126</v>
      </c>
      <c r="AY346" s="24" t="s">
        <v>272</v>
      </c>
      <c r="BE346" s="144">
        <f>IF(U346="základní",N346,0)</f>
        <v>0</v>
      </c>
      <c r="BF346" s="144">
        <f>IF(U346="snížená",N346,0)</f>
        <v>0</v>
      </c>
      <c r="BG346" s="144">
        <f>IF(U346="zákl. přenesená",N346,0)</f>
        <v>0</v>
      </c>
      <c r="BH346" s="144">
        <f>IF(U346="sníž. přenesená",N346,0)</f>
        <v>0</v>
      </c>
      <c r="BI346" s="144">
        <f>IF(U346="nulová",N346,0)</f>
        <v>0</v>
      </c>
      <c r="BJ346" s="24" t="s">
        <v>85</v>
      </c>
      <c r="BK346" s="144">
        <f>ROUND(L346*K346,2)</f>
        <v>0</v>
      </c>
      <c r="BL346" s="24" t="s">
        <v>369</v>
      </c>
      <c r="BM346" s="24" t="s">
        <v>1378</v>
      </c>
    </row>
    <row r="347" s="9" customFormat="1" ht="29.88" customHeight="1">
      <c r="B347" s="208"/>
      <c r="C347" s="209"/>
      <c r="D347" s="219" t="s">
        <v>1284</v>
      </c>
      <c r="E347" s="219"/>
      <c r="F347" s="219"/>
      <c r="G347" s="219"/>
      <c r="H347" s="219"/>
      <c r="I347" s="219"/>
      <c r="J347" s="219"/>
      <c r="K347" s="219"/>
      <c r="L347" s="219"/>
      <c r="M347" s="219"/>
      <c r="N347" s="283">
        <f>BK347</f>
        <v>0</v>
      </c>
      <c r="O347" s="284"/>
      <c r="P347" s="284"/>
      <c r="Q347" s="284"/>
      <c r="R347" s="212"/>
      <c r="T347" s="213"/>
      <c r="U347" s="209"/>
      <c r="V347" s="209"/>
      <c r="W347" s="214">
        <f>SUM(W348:W350)</f>
        <v>0</v>
      </c>
      <c r="X347" s="209"/>
      <c r="Y347" s="214">
        <f>SUM(Y348:Y350)</f>
        <v>0</v>
      </c>
      <c r="Z347" s="209"/>
      <c r="AA347" s="215">
        <f>SUM(AA348:AA350)</f>
        <v>0</v>
      </c>
      <c r="AR347" s="216" t="s">
        <v>126</v>
      </c>
      <c r="AT347" s="217" t="s">
        <v>76</v>
      </c>
      <c r="AU347" s="217" t="s">
        <v>85</v>
      </c>
      <c r="AY347" s="216" t="s">
        <v>272</v>
      </c>
      <c r="BK347" s="218">
        <f>SUM(BK348:BK350)</f>
        <v>0</v>
      </c>
    </row>
    <row r="348" s="1" customFormat="1" ht="63.75" customHeight="1">
      <c r="B348" s="48"/>
      <c r="C348" s="223" t="s">
        <v>453</v>
      </c>
      <c r="D348" s="223" t="s">
        <v>273</v>
      </c>
      <c r="E348" s="224" t="s">
        <v>1379</v>
      </c>
      <c r="F348" s="225" t="s">
        <v>1380</v>
      </c>
      <c r="G348" s="225"/>
      <c r="H348" s="225"/>
      <c r="I348" s="225"/>
      <c r="J348" s="226" t="s">
        <v>411</v>
      </c>
      <c r="K348" s="227">
        <v>1</v>
      </c>
      <c r="L348" s="228">
        <v>0</v>
      </c>
      <c r="M348" s="229"/>
      <c r="N348" s="230">
        <f>ROUND(L348*K348,2)</f>
        <v>0</v>
      </c>
      <c r="O348" s="230"/>
      <c r="P348" s="230"/>
      <c r="Q348" s="230"/>
      <c r="R348" s="50"/>
      <c r="T348" s="231" t="s">
        <v>22</v>
      </c>
      <c r="U348" s="58" t="s">
        <v>42</v>
      </c>
      <c r="V348" s="49"/>
      <c r="W348" s="232">
        <f>V348*K348</f>
        <v>0</v>
      </c>
      <c r="X348" s="232">
        <v>0</v>
      </c>
      <c r="Y348" s="232">
        <f>X348*K348</f>
        <v>0</v>
      </c>
      <c r="Z348" s="232">
        <v>0</v>
      </c>
      <c r="AA348" s="233">
        <f>Z348*K348</f>
        <v>0</v>
      </c>
      <c r="AR348" s="24" t="s">
        <v>369</v>
      </c>
      <c r="AT348" s="24" t="s">
        <v>273</v>
      </c>
      <c r="AU348" s="24" t="s">
        <v>126</v>
      </c>
      <c r="AY348" s="24" t="s">
        <v>272</v>
      </c>
      <c r="BE348" s="144">
        <f>IF(U348="základní",N348,0)</f>
        <v>0</v>
      </c>
      <c r="BF348" s="144">
        <f>IF(U348="snížená",N348,0)</f>
        <v>0</v>
      </c>
      <c r="BG348" s="144">
        <f>IF(U348="zákl. přenesená",N348,0)</f>
        <v>0</v>
      </c>
      <c r="BH348" s="144">
        <f>IF(U348="sníž. přenesená",N348,0)</f>
        <v>0</v>
      </c>
      <c r="BI348" s="144">
        <f>IF(U348="nulová",N348,0)</f>
        <v>0</v>
      </c>
      <c r="BJ348" s="24" t="s">
        <v>85</v>
      </c>
      <c r="BK348" s="144">
        <f>ROUND(L348*K348,2)</f>
        <v>0</v>
      </c>
      <c r="BL348" s="24" t="s">
        <v>369</v>
      </c>
      <c r="BM348" s="24" t="s">
        <v>1381</v>
      </c>
    </row>
    <row r="349" s="1" customFormat="1" ht="63.75" customHeight="1">
      <c r="B349" s="48"/>
      <c r="C349" s="223" t="s">
        <v>459</v>
      </c>
      <c r="D349" s="223" t="s">
        <v>273</v>
      </c>
      <c r="E349" s="224" t="s">
        <v>1382</v>
      </c>
      <c r="F349" s="225" t="s">
        <v>1383</v>
      </c>
      <c r="G349" s="225"/>
      <c r="H349" s="225"/>
      <c r="I349" s="225"/>
      <c r="J349" s="226" t="s">
        <v>411</v>
      </c>
      <c r="K349" s="227">
        <v>1</v>
      </c>
      <c r="L349" s="228">
        <v>0</v>
      </c>
      <c r="M349" s="229"/>
      <c r="N349" s="230">
        <f>ROUND(L349*K349,2)</f>
        <v>0</v>
      </c>
      <c r="O349" s="230"/>
      <c r="P349" s="230"/>
      <c r="Q349" s="230"/>
      <c r="R349" s="50"/>
      <c r="T349" s="231" t="s">
        <v>22</v>
      </c>
      <c r="U349" s="58" t="s">
        <v>42</v>
      </c>
      <c r="V349" s="49"/>
      <c r="W349" s="232">
        <f>V349*K349</f>
        <v>0</v>
      </c>
      <c r="X349" s="232">
        <v>0</v>
      </c>
      <c r="Y349" s="232">
        <f>X349*K349</f>
        <v>0</v>
      </c>
      <c r="Z349" s="232">
        <v>0</v>
      </c>
      <c r="AA349" s="233">
        <f>Z349*K349</f>
        <v>0</v>
      </c>
      <c r="AR349" s="24" t="s">
        <v>369</v>
      </c>
      <c r="AT349" s="24" t="s">
        <v>273</v>
      </c>
      <c r="AU349" s="24" t="s">
        <v>126</v>
      </c>
      <c r="AY349" s="24" t="s">
        <v>272</v>
      </c>
      <c r="BE349" s="144">
        <f>IF(U349="základní",N349,0)</f>
        <v>0</v>
      </c>
      <c r="BF349" s="144">
        <f>IF(U349="snížená",N349,0)</f>
        <v>0</v>
      </c>
      <c r="BG349" s="144">
        <f>IF(U349="zákl. přenesená",N349,0)</f>
        <v>0</v>
      </c>
      <c r="BH349" s="144">
        <f>IF(U349="sníž. přenesená",N349,0)</f>
        <v>0</v>
      </c>
      <c r="BI349" s="144">
        <f>IF(U349="nulová",N349,0)</f>
        <v>0</v>
      </c>
      <c r="BJ349" s="24" t="s">
        <v>85</v>
      </c>
      <c r="BK349" s="144">
        <f>ROUND(L349*K349,2)</f>
        <v>0</v>
      </c>
      <c r="BL349" s="24" t="s">
        <v>369</v>
      </c>
      <c r="BM349" s="24" t="s">
        <v>1384</v>
      </c>
    </row>
    <row r="350" s="1" customFormat="1" ht="63.75" customHeight="1">
      <c r="B350" s="48"/>
      <c r="C350" s="223" t="s">
        <v>465</v>
      </c>
      <c r="D350" s="223" t="s">
        <v>273</v>
      </c>
      <c r="E350" s="224" t="s">
        <v>1385</v>
      </c>
      <c r="F350" s="225" t="s">
        <v>1386</v>
      </c>
      <c r="G350" s="225"/>
      <c r="H350" s="225"/>
      <c r="I350" s="225"/>
      <c r="J350" s="226" t="s">
        <v>411</v>
      </c>
      <c r="K350" s="227">
        <v>1</v>
      </c>
      <c r="L350" s="228">
        <v>0</v>
      </c>
      <c r="M350" s="229"/>
      <c r="N350" s="230">
        <f>ROUND(L350*K350,2)</f>
        <v>0</v>
      </c>
      <c r="O350" s="230"/>
      <c r="P350" s="230"/>
      <c r="Q350" s="230"/>
      <c r="R350" s="50"/>
      <c r="T350" s="231" t="s">
        <v>22</v>
      </c>
      <c r="U350" s="58" t="s">
        <v>42</v>
      </c>
      <c r="V350" s="49"/>
      <c r="W350" s="232">
        <f>V350*K350</f>
        <v>0</v>
      </c>
      <c r="X350" s="232">
        <v>0</v>
      </c>
      <c r="Y350" s="232">
        <f>X350*K350</f>
        <v>0</v>
      </c>
      <c r="Z350" s="232">
        <v>0</v>
      </c>
      <c r="AA350" s="233">
        <f>Z350*K350</f>
        <v>0</v>
      </c>
      <c r="AR350" s="24" t="s">
        <v>369</v>
      </c>
      <c r="AT350" s="24" t="s">
        <v>273</v>
      </c>
      <c r="AU350" s="24" t="s">
        <v>126</v>
      </c>
      <c r="AY350" s="24" t="s">
        <v>272</v>
      </c>
      <c r="BE350" s="144">
        <f>IF(U350="základní",N350,0)</f>
        <v>0</v>
      </c>
      <c r="BF350" s="144">
        <f>IF(U350="snížená",N350,0)</f>
        <v>0</v>
      </c>
      <c r="BG350" s="144">
        <f>IF(U350="zákl. přenesená",N350,0)</f>
        <v>0</v>
      </c>
      <c r="BH350" s="144">
        <f>IF(U350="sníž. přenesená",N350,0)</f>
        <v>0</v>
      </c>
      <c r="BI350" s="144">
        <f>IF(U350="nulová",N350,0)</f>
        <v>0</v>
      </c>
      <c r="BJ350" s="24" t="s">
        <v>85</v>
      </c>
      <c r="BK350" s="144">
        <f>ROUND(L350*K350,2)</f>
        <v>0</v>
      </c>
      <c r="BL350" s="24" t="s">
        <v>369</v>
      </c>
      <c r="BM350" s="24" t="s">
        <v>1387</v>
      </c>
    </row>
    <row r="351" s="9" customFormat="1" ht="29.88" customHeight="1">
      <c r="B351" s="208"/>
      <c r="C351" s="209"/>
      <c r="D351" s="219" t="s">
        <v>245</v>
      </c>
      <c r="E351" s="219"/>
      <c r="F351" s="219"/>
      <c r="G351" s="219"/>
      <c r="H351" s="219"/>
      <c r="I351" s="219"/>
      <c r="J351" s="219"/>
      <c r="K351" s="219"/>
      <c r="L351" s="219"/>
      <c r="M351" s="219"/>
      <c r="N351" s="283">
        <f>BK351</f>
        <v>0</v>
      </c>
      <c r="O351" s="284"/>
      <c r="P351" s="284"/>
      <c r="Q351" s="284"/>
      <c r="R351" s="212"/>
      <c r="T351" s="213"/>
      <c r="U351" s="209"/>
      <c r="V351" s="209"/>
      <c r="W351" s="214">
        <f>SUM(W352:W368)</f>
        <v>0</v>
      </c>
      <c r="X351" s="209"/>
      <c r="Y351" s="214">
        <f>SUM(Y352:Y368)</f>
        <v>0</v>
      </c>
      <c r="Z351" s="209"/>
      <c r="AA351" s="215">
        <f>SUM(AA352:AA368)</f>
        <v>0.39600000000000002</v>
      </c>
      <c r="AR351" s="216" t="s">
        <v>126</v>
      </c>
      <c r="AT351" s="217" t="s">
        <v>76</v>
      </c>
      <c r="AU351" s="217" t="s">
        <v>85</v>
      </c>
      <c r="AY351" s="216" t="s">
        <v>272</v>
      </c>
      <c r="BK351" s="218">
        <f>SUM(BK352:BK368)</f>
        <v>0</v>
      </c>
    </row>
    <row r="352" s="1" customFormat="1" ht="51" customHeight="1">
      <c r="B352" s="48"/>
      <c r="C352" s="223" t="s">
        <v>469</v>
      </c>
      <c r="D352" s="223" t="s">
        <v>273</v>
      </c>
      <c r="E352" s="224" t="s">
        <v>1388</v>
      </c>
      <c r="F352" s="225" t="s">
        <v>1389</v>
      </c>
      <c r="G352" s="225"/>
      <c r="H352" s="225"/>
      <c r="I352" s="225"/>
      <c r="J352" s="226" t="s">
        <v>411</v>
      </c>
      <c r="K352" s="227">
        <v>1</v>
      </c>
      <c r="L352" s="228">
        <v>0</v>
      </c>
      <c r="M352" s="229"/>
      <c r="N352" s="230">
        <f>ROUND(L352*K352,2)</f>
        <v>0</v>
      </c>
      <c r="O352" s="230"/>
      <c r="P352" s="230"/>
      <c r="Q352" s="230"/>
      <c r="R352" s="50"/>
      <c r="T352" s="231" t="s">
        <v>22</v>
      </c>
      <c r="U352" s="58" t="s">
        <v>42</v>
      </c>
      <c r="V352" s="49"/>
      <c r="W352" s="232">
        <f>V352*K352</f>
        <v>0</v>
      </c>
      <c r="X352" s="232">
        <v>0</v>
      </c>
      <c r="Y352" s="232">
        <f>X352*K352</f>
        <v>0</v>
      </c>
      <c r="Z352" s="232">
        <v>0</v>
      </c>
      <c r="AA352" s="233">
        <f>Z352*K352</f>
        <v>0</v>
      </c>
      <c r="AR352" s="24" t="s">
        <v>369</v>
      </c>
      <c r="AT352" s="24" t="s">
        <v>273</v>
      </c>
      <c r="AU352" s="24" t="s">
        <v>126</v>
      </c>
      <c r="AY352" s="24" t="s">
        <v>272</v>
      </c>
      <c r="BE352" s="144">
        <f>IF(U352="základní",N352,0)</f>
        <v>0</v>
      </c>
      <c r="BF352" s="144">
        <f>IF(U352="snížená",N352,0)</f>
        <v>0</v>
      </c>
      <c r="BG352" s="144">
        <f>IF(U352="zákl. přenesená",N352,0)</f>
        <v>0</v>
      </c>
      <c r="BH352" s="144">
        <f>IF(U352="sníž. přenesená",N352,0)</f>
        <v>0</v>
      </c>
      <c r="BI352" s="144">
        <f>IF(U352="nulová",N352,0)</f>
        <v>0</v>
      </c>
      <c r="BJ352" s="24" t="s">
        <v>85</v>
      </c>
      <c r="BK352" s="144">
        <f>ROUND(L352*K352,2)</f>
        <v>0</v>
      </c>
      <c r="BL352" s="24" t="s">
        <v>369</v>
      </c>
      <c r="BM352" s="24" t="s">
        <v>1390</v>
      </c>
    </row>
    <row r="353" s="1" customFormat="1" ht="38.25" customHeight="1">
      <c r="B353" s="48"/>
      <c r="C353" s="223" t="s">
        <v>476</v>
      </c>
      <c r="D353" s="223" t="s">
        <v>273</v>
      </c>
      <c r="E353" s="224" t="s">
        <v>1391</v>
      </c>
      <c r="F353" s="225" t="s">
        <v>1392</v>
      </c>
      <c r="G353" s="225"/>
      <c r="H353" s="225"/>
      <c r="I353" s="225"/>
      <c r="J353" s="226" t="s">
        <v>546</v>
      </c>
      <c r="K353" s="227">
        <v>6</v>
      </c>
      <c r="L353" s="228">
        <v>0</v>
      </c>
      <c r="M353" s="229"/>
      <c r="N353" s="230">
        <f>ROUND(L353*K353,2)</f>
        <v>0</v>
      </c>
      <c r="O353" s="230"/>
      <c r="P353" s="230"/>
      <c r="Q353" s="230"/>
      <c r="R353" s="50"/>
      <c r="T353" s="231" t="s">
        <v>22</v>
      </c>
      <c r="U353" s="58" t="s">
        <v>42</v>
      </c>
      <c r="V353" s="49"/>
      <c r="W353" s="232">
        <f>V353*K353</f>
        <v>0</v>
      </c>
      <c r="X353" s="232">
        <v>0</v>
      </c>
      <c r="Y353" s="232">
        <f>X353*K353</f>
        <v>0</v>
      </c>
      <c r="Z353" s="232">
        <v>0.016</v>
      </c>
      <c r="AA353" s="233">
        <f>Z353*K353</f>
        <v>0.096000000000000002</v>
      </c>
      <c r="AR353" s="24" t="s">
        <v>369</v>
      </c>
      <c r="AT353" s="24" t="s">
        <v>273</v>
      </c>
      <c r="AU353" s="24" t="s">
        <v>126</v>
      </c>
      <c r="AY353" s="24" t="s">
        <v>272</v>
      </c>
      <c r="BE353" s="144">
        <f>IF(U353="základní",N353,0)</f>
        <v>0</v>
      </c>
      <c r="BF353" s="144">
        <f>IF(U353="snížená",N353,0)</f>
        <v>0</v>
      </c>
      <c r="BG353" s="144">
        <f>IF(U353="zákl. přenesená",N353,0)</f>
        <v>0</v>
      </c>
      <c r="BH353" s="144">
        <f>IF(U353="sníž. přenesená",N353,0)</f>
        <v>0</v>
      </c>
      <c r="BI353" s="144">
        <f>IF(U353="nulová",N353,0)</f>
        <v>0</v>
      </c>
      <c r="BJ353" s="24" t="s">
        <v>85</v>
      </c>
      <c r="BK353" s="144">
        <f>ROUND(L353*K353,2)</f>
        <v>0</v>
      </c>
      <c r="BL353" s="24" t="s">
        <v>369</v>
      </c>
      <c r="BM353" s="24" t="s">
        <v>1393</v>
      </c>
    </row>
    <row r="354" s="10" customFormat="1" ht="16.5" customHeight="1">
      <c r="B354" s="234"/>
      <c r="C354" s="235"/>
      <c r="D354" s="235"/>
      <c r="E354" s="236" t="s">
        <v>22</v>
      </c>
      <c r="F354" s="237" t="s">
        <v>1394</v>
      </c>
      <c r="G354" s="238"/>
      <c r="H354" s="238"/>
      <c r="I354" s="238"/>
      <c r="J354" s="235"/>
      <c r="K354" s="236" t="s">
        <v>22</v>
      </c>
      <c r="L354" s="235"/>
      <c r="M354" s="235"/>
      <c r="N354" s="235"/>
      <c r="O354" s="235"/>
      <c r="P354" s="235"/>
      <c r="Q354" s="235"/>
      <c r="R354" s="239"/>
      <c r="T354" s="240"/>
      <c r="U354" s="235"/>
      <c r="V354" s="235"/>
      <c r="W354" s="235"/>
      <c r="X354" s="235"/>
      <c r="Y354" s="235"/>
      <c r="Z354" s="235"/>
      <c r="AA354" s="241"/>
      <c r="AT354" s="242" t="s">
        <v>280</v>
      </c>
      <c r="AU354" s="242" t="s">
        <v>126</v>
      </c>
      <c r="AV354" s="10" t="s">
        <v>85</v>
      </c>
      <c r="AW354" s="10" t="s">
        <v>35</v>
      </c>
      <c r="AX354" s="10" t="s">
        <v>77</v>
      </c>
      <c r="AY354" s="242" t="s">
        <v>272</v>
      </c>
    </row>
    <row r="355" s="11" customFormat="1" ht="16.5" customHeight="1">
      <c r="B355" s="243"/>
      <c r="C355" s="244"/>
      <c r="D355" s="244"/>
      <c r="E355" s="245" t="s">
        <v>22</v>
      </c>
      <c r="F355" s="246" t="s">
        <v>22</v>
      </c>
      <c r="G355" s="244"/>
      <c r="H355" s="244"/>
      <c r="I355" s="244"/>
      <c r="J355" s="244"/>
      <c r="K355" s="247">
        <v>0</v>
      </c>
      <c r="L355" s="244"/>
      <c r="M355" s="244"/>
      <c r="N355" s="244"/>
      <c r="O355" s="244"/>
      <c r="P355" s="244"/>
      <c r="Q355" s="244"/>
      <c r="R355" s="248"/>
      <c r="T355" s="249"/>
      <c r="U355" s="244"/>
      <c r="V355" s="244"/>
      <c r="W355" s="244"/>
      <c r="X355" s="244"/>
      <c r="Y355" s="244"/>
      <c r="Z355" s="244"/>
      <c r="AA355" s="250"/>
      <c r="AT355" s="251" t="s">
        <v>280</v>
      </c>
      <c r="AU355" s="251" t="s">
        <v>126</v>
      </c>
      <c r="AV355" s="11" t="s">
        <v>126</v>
      </c>
      <c r="AW355" s="11" t="s">
        <v>6</v>
      </c>
      <c r="AX355" s="11" t="s">
        <v>77</v>
      </c>
      <c r="AY355" s="251" t="s">
        <v>272</v>
      </c>
    </row>
    <row r="356" s="10" customFormat="1" ht="16.5" customHeight="1">
      <c r="B356" s="234"/>
      <c r="C356" s="235"/>
      <c r="D356" s="235"/>
      <c r="E356" s="236" t="s">
        <v>22</v>
      </c>
      <c r="F356" s="252" t="s">
        <v>1296</v>
      </c>
      <c r="G356" s="235"/>
      <c r="H356" s="235"/>
      <c r="I356" s="235"/>
      <c r="J356" s="235"/>
      <c r="K356" s="236" t="s">
        <v>22</v>
      </c>
      <c r="L356" s="235"/>
      <c r="M356" s="235"/>
      <c r="N356" s="235"/>
      <c r="O356" s="235"/>
      <c r="P356" s="235"/>
      <c r="Q356" s="235"/>
      <c r="R356" s="239"/>
      <c r="T356" s="240"/>
      <c r="U356" s="235"/>
      <c r="V356" s="235"/>
      <c r="W356" s="235"/>
      <c r="X356" s="235"/>
      <c r="Y356" s="235"/>
      <c r="Z356" s="235"/>
      <c r="AA356" s="241"/>
      <c r="AT356" s="242" t="s">
        <v>280</v>
      </c>
      <c r="AU356" s="242" t="s">
        <v>126</v>
      </c>
      <c r="AV356" s="10" t="s">
        <v>85</v>
      </c>
      <c r="AW356" s="10" t="s">
        <v>35</v>
      </c>
      <c r="AX356" s="10" t="s">
        <v>77</v>
      </c>
      <c r="AY356" s="242" t="s">
        <v>272</v>
      </c>
    </row>
    <row r="357" s="10" customFormat="1" ht="16.5" customHeight="1">
      <c r="B357" s="234"/>
      <c r="C357" s="235"/>
      <c r="D357" s="235"/>
      <c r="E357" s="236" t="s">
        <v>22</v>
      </c>
      <c r="F357" s="252" t="s">
        <v>1342</v>
      </c>
      <c r="G357" s="235"/>
      <c r="H357" s="235"/>
      <c r="I357" s="235"/>
      <c r="J357" s="235"/>
      <c r="K357" s="236" t="s">
        <v>22</v>
      </c>
      <c r="L357" s="235"/>
      <c r="M357" s="235"/>
      <c r="N357" s="235"/>
      <c r="O357" s="235"/>
      <c r="P357" s="235"/>
      <c r="Q357" s="235"/>
      <c r="R357" s="239"/>
      <c r="T357" s="240"/>
      <c r="U357" s="235"/>
      <c r="V357" s="235"/>
      <c r="W357" s="235"/>
      <c r="X357" s="235"/>
      <c r="Y357" s="235"/>
      <c r="Z357" s="235"/>
      <c r="AA357" s="241"/>
      <c r="AT357" s="242" t="s">
        <v>280</v>
      </c>
      <c r="AU357" s="242" t="s">
        <v>126</v>
      </c>
      <c r="AV357" s="10" t="s">
        <v>85</v>
      </c>
      <c r="AW357" s="10" t="s">
        <v>35</v>
      </c>
      <c r="AX357" s="10" t="s">
        <v>77</v>
      </c>
      <c r="AY357" s="242" t="s">
        <v>272</v>
      </c>
    </row>
    <row r="358" s="11" customFormat="1" ht="16.5" customHeight="1">
      <c r="B358" s="243"/>
      <c r="C358" s="244"/>
      <c r="D358" s="244"/>
      <c r="E358" s="245" t="s">
        <v>22</v>
      </c>
      <c r="F358" s="246" t="s">
        <v>1395</v>
      </c>
      <c r="G358" s="244"/>
      <c r="H358" s="244"/>
      <c r="I358" s="244"/>
      <c r="J358" s="244"/>
      <c r="K358" s="247">
        <v>6</v>
      </c>
      <c r="L358" s="244"/>
      <c r="M358" s="244"/>
      <c r="N358" s="244"/>
      <c r="O358" s="244"/>
      <c r="P358" s="244"/>
      <c r="Q358" s="244"/>
      <c r="R358" s="248"/>
      <c r="T358" s="249"/>
      <c r="U358" s="244"/>
      <c r="V358" s="244"/>
      <c r="W358" s="244"/>
      <c r="X358" s="244"/>
      <c r="Y358" s="244"/>
      <c r="Z358" s="244"/>
      <c r="AA358" s="250"/>
      <c r="AT358" s="251" t="s">
        <v>280</v>
      </c>
      <c r="AU358" s="251" t="s">
        <v>126</v>
      </c>
      <c r="AV358" s="11" t="s">
        <v>126</v>
      </c>
      <c r="AW358" s="11" t="s">
        <v>35</v>
      </c>
      <c r="AX358" s="11" t="s">
        <v>77</v>
      </c>
      <c r="AY358" s="251" t="s">
        <v>272</v>
      </c>
    </row>
    <row r="359" s="12" customFormat="1" ht="16.5" customHeight="1">
      <c r="B359" s="253"/>
      <c r="C359" s="254"/>
      <c r="D359" s="254"/>
      <c r="E359" s="255" t="s">
        <v>22</v>
      </c>
      <c r="F359" s="256" t="s">
        <v>284</v>
      </c>
      <c r="G359" s="254"/>
      <c r="H359" s="254"/>
      <c r="I359" s="254"/>
      <c r="J359" s="254"/>
      <c r="K359" s="257">
        <v>6</v>
      </c>
      <c r="L359" s="254"/>
      <c r="M359" s="254"/>
      <c r="N359" s="254"/>
      <c r="O359" s="254"/>
      <c r="P359" s="254"/>
      <c r="Q359" s="254"/>
      <c r="R359" s="258"/>
      <c r="T359" s="259"/>
      <c r="U359" s="254"/>
      <c r="V359" s="254"/>
      <c r="W359" s="254"/>
      <c r="X359" s="254"/>
      <c r="Y359" s="254"/>
      <c r="Z359" s="254"/>
      <c r="AA359" s="260"/>
      <c r="AT359" s="261" t="s">
        <v>280</v>
      </c>
      <c r="AU359" s="261" t="s">
        <v>126</v>
      </c>
      <c r="AV359" s="12" t="s">
        <v>277</v>
      </c>
      <c r="AW359" s="12" t="s">
        <v>35</v>
      </c>
      <c r="AX359" s="12" t="s">
        <v>77</v>
      </c>
      <c r="AY359" s="261" t="s">
        <v>272</v>
      </c>
    </row>
    <row r="360" s="13" customFormat="1" ht="16.5" customHeight="1">
      <c r="B360" s="262"/>
      <c r="C360" s="263"/>
      <c r="D360" s="263"/>
      <c r="E360" s="264" t="s">
        <v>22</v>
      </c>
      <c r="F360" s="265" t="s">
        <v>285</v>
      </c>
      <c r="G360" s="263"/>
      <c r="H360" s="263"/>
      <c r="I360" s="263"/>
      <c r="J360" s="263"/>
      <c r="K360" s="266">
        <v>6</v>
      </c>
      <c r="L360" s="263"/>
      <c r="M360" s="263"/>
      <c r="N360" s="263"/>
      <c r="O360" s="263"/>
      <c r="P360" s="263"/>
      <c r="Q360" s="263"/>
      <c r="R360" s="267"/>
      <c r="T360" s="268"/>
      <c r="U360" s="263"/>
      <c r="V360" s="263"/>
      <c r="W360" s="263"/>
      <c r="X360" s="263"/>
      <c r="Y360" s="263"/>
      <c r="Z360" s="263"/>
      <c r="AA360" s="269"/>
      <c r="AT360" s="270" t="s">
        <v>280</v>
      </c>
      <c r="AU360" s="270" t="s">
        <v>126</v>
      </c>
      <c r="AV360" s="13" t="s">
        <v>276</v>
      </c>
      <c r="AW360" s="13" t="s">
        <v>35</v>
      </c>
      <c r="AX360" s="13" t="s">
        <v>85</v>
      </c>
      <c r="AY360" s="270" t="s">
        <v>272</v>
      </c>
    </row>
    <row r="361" s="1" customFormat="1" ht="38.25" customHeight="1">
      <c r="B361" s="48"/>
      <c r="C361" s="223" t="s">
        <v>484</v>
      </c>
      <c r="D361" s="223" t="s">
        <v>273</v>
      </c>
      <c r="E361" s="224" t="s">
        <v>1396</v>
      </c>
      <c r="F361" s="225" t="s">
        <v>1397</v>
      </c>
      <c r="G361" s="225"/>
      <c r="H361" s="225"/>
      <c r="I361" s="225"/>
      <c r="J361" s="226" t="s">
        <v>352</v>
      </c>
      <c r="K361" s="227">
        <v>300</v>
      </c>
      <c r="L361" s="228">
        <v>0</v>
      </c>
      <c r="M361" s="229"/>
      <c r="N361" s="230">
        <f>ROUND(L361*K361,2)</f>
        <v>0</v>
      </c>
      <c r="O361" s="230"/>
      <c r="P361" s="230"/>
      <c r="Q361" s="230"/>
      <c r="R361" s="50"/>
      <c r="T361" s="231" t="s">
        <v>22</v>
      </c>
      <c r="U361" s="58" t="s">
        <v>42</v>
      </c>
      <c r="V361" s="49"/>
      <c r="W361" s="232">
        <f>V361*K361</f>
        <v>0</v>
      </c>
      <c r="X361" s="232">
        <v>0</v>
      </c>
      <c r="Y361" s="232">
        <f>X361*K361</f>
        <v>0</v>
      </c>
      <c r="Z361" s="232">
        <v>0.001</v>
      </c>
      <c r="AA361" s="233">
        <f>Z361*K361</f>
        <v>0.29999999999999999</v>
      </c>
      <c r="AR361" s="24" t="s">
        <v>369</v>
      </c>
      <c r="AT361" s="24" t="s">
        <v>273</v>
      </c>
      <c r="AU361" s="24" t="s">
        <v>126</v>
      </c>
      <c r="AY361" s="24" t="s">
        <v>272</v>
      </c>
      <c r="BE361" s="144">
        <f>IF(U361="základní",N361,0)</f>
        <v>0</v>
      </c>
      <c r="BF361" s="144">
        <f>IF(U361="snížená",N361,0)</f>
        <v>0</v>
      </c>
      <c r="BG361" s="144">
        <f>IF(U361="zákl. přenesená",N361,0)</f>
        <v>0</v>
      </c>
      <c r="BH361" s="144">
        <f>IF(U361="sníž. přenesená",N361,0)</f>
        <v>0</v>
      </c>
      <c r="BI361" s="144">
        <f>IF(U361="nulová",N361,0)</f>
        <v>0</v>
      </c>
      <c r="BJ361" s="24" t="s">
        <v>85</v>
      </c>
      <c r="BK361" s="144">
        <f>ROUND(L361*K361,2)</f>
        <v>0</v>
      </c>
      <c r="BL361" s="24" t="s">
        <v>369</v>
      </c>
      <c r="BM361" s="24" t="s">
        <v>1398</v>
      </c>
    </row>
    <row r="362" s="10" customFormat="1" ht="16.5" customHeight="1">
      <c r="B362" s="234"/>
      <c r="C362" s="235"/>
      <c r="D362" s="235"/>
      <c r="E362" s="236" t="s">
        <v>22</v>
      </c>
      <c r="F362" s="237" t="s">
        <v>1399</v>
      </c>
      <c r="G362" s="238"/>
      <c r="H362" s="238"/>
      <c r="I362" s="238"/>
      <c r="J362" s="235"/>
      <c r="K362" s="236" t="s">
        <v>22</v>
      </c>
      <c r="L362" s="235"/>
      <c r="M362" s="235"/>
      <c r="N362" s="235"/>
      <c r="O362" s="235"/>
      <c r="P362" s="235"/>
      <c r="Q362" s="235"/>
      <c r="R362" s="239"/>
      <c r="T362" s="240"/>
      <c r="U362" s="235"/>
      <c r="V362" s="235"/>
      <c r="W362" s="235"/>
      <c r="X362" s="235"/>
      <c r="Y362" s="235"/>
      <c r="Z362" s="235"/>
      <c r="AA362" s="241"/>
      <c r="AT362" s="242" t="s">
        <v>280</v>
      </c>
      <c r="AU362" s="242" t="s">
        <v>126</v>
      </c>
      <c r="AV362" s="10" t="s">
        <v>85</v>
      </c>
      <c r="AW362" s="10" t="s">
        <v>35</v>
      </c>
      <c r="AX362" s="10" t="s">
        <v>77</v>
      </c>
      <c r="AY362" s="242" t="s">
        <v>272</v>
      </c>
    </row>
    <row r="363" s="11" customFormat="1" ht="16.5" customHeight="1">
      <c r="B363" s="243"/>
      <c r="C363" s="244"/>
      <c r="D363" s="244"/>
      <c r="E363" s="245" t="s">
        <v>22</v>
      </c>
      <c r="F363" s="246" t="s">
        <v>22</v>
      </c>
      <c r="G363" s="244"/>
      <c r="H363" s="244"/>
      <c r="I363" s="244"/>
      <c r="J363" s="244"/>
      <c r="K363" s="247">
        <v>0</v>
      </c>
      <c r="L363" s="244"/>
      <c r="M363" s="244"/>
      <c r="N363" s="244"/>
      <c r="O363" s="244"/>
      <c r="P363" s="244"/>
      <c r="Q363" s="244"/>
      <c r="R363" s="248"/>
      <c r="T363" s="249"/>
      <c r="U363" s="244"/>
      <c r="V363" s="244"/>
      <c r="W363" s="244"/>
      <c r="X363" s="244"/>
      <c r="Y363" s="244"/>
      <c r="Z363" s="244"/>
      <c r="AA363" s="250"/>
      <c r="AT363" s="251" t="s">
        <v>280</v>
      </c>
      <c r="AU363" s="251" t="s">
        <v>126</v>
      </c>
      <c r="AV363" s="11" t="s">
        <v>126</v>
      </c>
      <c r="AW363" s="11" t="s">
        <v>6</v>
      </c>
      <c r="AX363" s="11" t="s">
        <v>77</v>
      </c>
      <c r="AY363" s="251" t="s">
        <v>272</v>
      </c>
    </row>
    <row r="364" s="10" customFormat="1" ht="16.5" customHeight="1">
      <c r="B364" s="234"/>
      <c r="C364" s="235"/>
      <c r="D364" s="235"/>
      <c r="E364" s="236" t="s">
        <v>22</v>
      </c>
      <c r="F364" s="252" t="s">
        <v>1296</v>
      </c>
      <c r="G364" s="235"/>
      <c r="H364" s="235"/>
      <c r="I364" s="235"/>
      <c r="J364" s="235"/>
      <c r="K364" s="236" t="s">
        <v>22</v>
      </c>
      <c r="L364" s="235"/>
      <c r="M364" s="235"/>
      <c r="N364" s="235"/>
      <c r="O364" s="235"/>
      <c r="P364" s="235"/>
      <c r="Q364" s="235"/>
      <c r="R364" s="239"/>
      <c r="T364" s="240"/>
      <c r="U364" s="235"/>
      <c r="V364" s="235"/>
      <c r="W364" s="235"/>
      <c r="X364" s="235"/>
      <c r="Y364" s="235"/>
      <c r="Z364" s="235"/>
      <c r="AA364" s="241"/>
      <c r="AT364" s="242" t="s">
        <v>280</v>
      </c>
      <c r="AU364" s="242" t="s">
        <v>126</v>
      </c>
      <c r="AV364" s="10" t="s">
        <v>85</v>
      </c>
      <c r="AW364" s="10" t="s">
        <v>35</v>
      </c>
      <c r="AX364" s="10" t="s">
        <v>77</v>
      </c>
      <c r="AY364" s="242" t="s">
        <v>272</v>
      </c>
    </row>
    <row r="365" s="10" customFormat="1" ht="16.5" customHeight="1">
      <c r="B365" s="234"/>
      <c r="C365" s="235"/>
      <c r="D365" s="235"/>
      <c r="E365" s="236" t="s">
        <v>22</v>
      </c>
      <c r="F365" s="252" t="s">
        <v>1342</v>
      </c>
      <c r="G365" s="235"/>
      <c r="H365" s="235"/>
      <c r="I365" s="235"/>
      <c r="J365" s="235"/>
      <c r="K365" s="236" t="s">
        <v>22</v>
      </c>
      <c r="L365" s="235"/>
      <c r="M365" s="235"/>
      <c r="N365" s="235"/>
      <c r="O365" s="235"/>
      <c r="P365" s="235"/>
      <c r="Q365" s="235"/>
      <c r="R365" s="239"/>
      <c r="T365" s="240"/>
      <c r="U365" s="235"/>
      <c r="V365" s="235"/>
      <c r="W365" s="235"/>
      <c r="X365" s="235"/>
      <c r="Y365" s="235"/>
      <c r="Z365" s="235"/>
      <c r="AA365" s="241"/>
      <c r="AT365" s="242" t="s">
        <v>280</v>
      </c>
      <c r="AU365" s="242" t="s">
        <v>126</v>
      </c>
      <c r="AV365" s="10" t="s">
        <v>85</v>
      </c>
      <c r="AW365" s="10" t="s">
        <v>35</v>
      </c>
      <c r="AX365" s="10" t="s">
        <v>77</v>
      </c>
      <c r="AY365" s="242" t="s">
        <v>272</v>
      </c>
    </row>
    <row r="366" s="11" customFormat="1" ht="16.5" customHeight="1">
      <c r="B366" s="243"/>
      <c r="C366" s="244"/>
      <c r="D366" s="244"/>
      <c r="E366" s="245" t="s">
        <v>22</v>
      </c>
      <c r="F366" s="246" t="s">
        <v>380</v>
      </c>
      <c r="G366" s="244"/>
      <c r="H366" s="244"/>
      <c r="I366" s="244"/>
      <c r="J366" s="244"/>
      <c r="K366" s="247">
        <v>300</v>
      </c>
      <c r="L366" s="244"/>
      <c r="M366" s="244"/>
      <c r="N366" s="244"/>
      <c r="O366" s="244"/>
      <c r="P366" s="244"/>
      <c r="Q366" s="244"/>
      <c r="R366" s="248"/>
      <c r="T366" s="249"/>
      <c r="U366" s="244"/>
      <c r="V366" s="244"/>
      <c r="W366" s="244"/>
      <c r="X366" s="244"/>
      <c r="Y366" s="244"/>
      <c r="Z366" s="244"/>
      <c r="AA366" s="250"/>
      <c r="AT366" s="251" t="s">
        <v>280</v>
      </c>
      <c r="AU366" s="251" t="s">
        <v>126</v>
      </c>
      <c r="AV366" s="11" t="s">
        <v>126</v>
      </c>
      <c r="AW366" s="11" t="s">
        <v>35</v>
      </c>
      <c r="AX366" s="11" t="s">
        <v>77</v>
      </c>
      <c r="AY366" s="251" t="s">
        <v>272</v>
      </c>
    </row>
    <row r="367" s="12" customFormat="1" ht="16.5" customHeight="1">
      <c r="B367" s="253"/>
      <c r="C367" s="254"/>
      <c r="D367" s="254"/>
      <c r="E367" s="255" t="s">
        <v>22</v>
      </c>
      <c r="F367" s="256" t="s">
        <v>284</v>
      </c>
      <c r="G367" s="254"/>
      <c r="H367" s="254"/>
      <c r="I367" s="254"/>
      <c r="J367" s="254"/>
      <c r="K367" s="257">
        <v>300</v>
      </c>
      <c r="L367" s="254"/>
      <c r="M367" s="254"/>
      <c r="N367" s="254"/>
      <c r="O367" s="254"/>
      <c r="P367" s="254"/>
      <c r="Q367" s="254"/>
      <c r="R367" s="258"/>
      <c r="T367" s="259"/>
      <c r="U367" s="254"/>
      <c r="V367" s="254"/>
      <c r="W367" s="254"/>
      <c r="X367" s="254"/>
      <c r="Y367" s="254"/>
      <c r="Z367" s="254"/>
      <c r="AA367" s="260"/>
      <c r="AT367" s="261" t="s">
        <v>280</v>
      </c>
      <c r="AU367" s="261" t="s">
        <v>126</v>
      </c>
      <c r="AV367" s="12" t="s">
        <v>277</v>
      </c>
      <c r="AW367" s="12" t="s">
        <v>35</v>
      </c>
      <c r="AX367" s="12" t="s">
        <v>77</v>
      </c>
      <c r="AY367" s="261" t="s">
        <v>272</v>
      </c>
    </row>
    <row r="368" s="13" customFormat="1" ht="16.5" customHeight="1">
      <c r="B368" s="262"/>
      <c r="C368" s="263"/>
      <c r="D368" s="263"/>
      <c r="E368" s="264" t="s">
        <v>22</v>
      </c>
      <c r="F368" s="265" t="s">
        <v>285</v>
      </c>
      <c r="G368" s="263"/>
      <c r="H368" s="263"/>
      <c r="I368" s="263"/>
      <c r="J368" s="263"/>
      <c r="K368" s="266">
        <v>300</v>
      </c>
      <c r="L368" s="263"/>
      <c r="M368" s="263"/>
      <c r="N368" s="263"/>
      <c r="O368" s="263"/>
      <c r="P368" s="263"/>
      <c r="Q368" s="263"/>
      <c r="R368" s="267"/>
      <c r="T368" s="268"/>
      <c r="U368" s="263"/>
      <c r="V368" s="263"/>
      <c r="W368" s="263"/>
      <c r="X368" s="263"/>
      <c r="Y368" s="263"/>
      <c r="Z368" s="263"/>
      <c r="AA368" s="269"/>
      <c r="AT368" s="270" t="s">
        <v>280</v>
      </c>
      <c r="AU368" s="270" t="s">
        <v>126</v>
      </c>
      <c r="AV368" s="13" t="s">
        <v>276</v>
      </c>
      <c r="AW368" s="13" t="s">
        <v>35</v>
      </c>
      <c r="AX368" s="13" t="s">
        <v>85</v>
      </c>
      <c r="AY368" s="270" t="s">
        <v>272</v>
      </c>
    </row>
    <row r="369" s="9" customFormat="1" ht="29.88" customHeight="1">
      <c r="B369" s="208"/>
      <c r="C369" s="209"/>
      <c r="D369" s="219" t="s">
        <v>1285</v>
      </c>
      <c r="E369" s="219"/>
      <c r="F369" s="219"/>
      <c r="G369" s="219"/>
      <c r="H369" s="219"/>
      <c r="I369" s="219"/>
      <c r="J369" s="219"/>
      <c r="K369" s="219"/>
      <c r="L369" s="219"/>
      <c r="M369" s="219"/>
      <c r="N369" s="221">
        <f>BK369</f>
        <v>0</v>
      </c>
      <c r="O369" s="222"/>
      <c r="P369" s="222"/>
      <c r="Q369" s="222"/>
      <c r="R369" s="212"/>
      <c r="T369" s="213"/>
      <c r="U369" s="209"/>
      <c r="V369" s="209"/>
      <c r="W369" s="214">
        <f>SUM(W370:W431)</f>
        <v>0</v>
      </c>
      <c r="X369" s="209"/>
      <c r="Y369" s="214">
        <f>SUM(Y370:Y431)</f>
        <v>0.046078700000000007</v>
      </c>
      <c r="Z369" s="209"/>
      <c r="AA369" s="215">
        <f>SUM(AA370:AA431)</f>
        <v>0</v>
      </c>
      <c r="AR369" s="216" t="s">
        <v>126</v>
      </c>
      <c r="AT369" s="217" t="s">
        <v>76</v>
      </c>
      <c r="AU369" s="217" t="s">
        <v>85</v>
      </c>
      <c r="AY369" s="216" t="s">
        <v>272</v>
      </c>
      <c r="BK369" s="218">
        <f>SUM(BK370:BK431)</f>
        <v>0</v>
      </c>
    </row>
    <row r="370" s="1" customFormat="1" ht="25.5" customHeight="1">
      <c r="B370" s="48"/>
      <c r="C370" s="223" t="s">
        <v>490</v>
      </c>
      <c r="D370" s="223" t="s">
        <v>273</v>
      </c>
      <c r="E370" s="224" t="s">
        <v>1400</v>
      </c>
      <c r="F370" s="225" t="s">
        <v>1401</v>
      </c>
      <c r="G370" s="225"/>
      <c r="H370" s="225"/>
      <c r="I370" s="225"/>
      <c r="J370" s="226" t="s">
        <v>334</v>
      </c>
      <c r="K370" s="227">
        <v>5.0999999999999996</v>
      </c>
      <c r="L370" s="228">
        <v>0</v>
      </c>
      <c r="M370" s="229"/>
      <c r="N370" s="230">
        <f>ROUND(L370*K370,2)</f>
        <v>0</v>
      </c>
      <c r="O370" s="230"/>
      <c r="P370" s="230"/>
      <c r="Q370" s="230"/>
      <c r="R370" s="50"/>
      <c r="T370" s="231" t="s">
        <v>22</v>
      </c>
      <c r="U370" s="58" t="s">
        <v>42</v>
      </c>
      <c r="V370" s="49"/>
      <c r="W370" s="232">
        <f>V370*K370</f>
        <v>0</v>
      </c>
      <c r="X370" s="232">
        <v>0</v>
      </c>
      <c r="Y370" s="232">
        <f>X370*K370</f>
        <v>0</v>
      </c>
      <c r="Z370" s="232">
        <v>0</v>
      </c>
      <c r="AA370" s="233">
        <f>Z370*K370</f>
        <v>0</v>
      </c>
      <c r="AR370" s="24" t="s">
        <v>369</v>
      </c>
      <c r="AT370" s="24" t="s">
        <v>273</v>
      </c>
      <c r="AU370" s="24" t="s">
        <v>126</v>
      </c>
      <c r="AY370" s="24" t="s">
        <v>272</v>
      </c>
      <c r="BE370" s="144">
        <f>IF(U370="základní",N370,0)</f>
        <v>0</v>
      </c>
      <c r="BF370" s="144">
        <f>IF(U370="snížená",N370,0)</f>
        <v>0</v>
      </c>
      <c r="BG370" s="144">
        <f>IF(U370="zákl. přenesená",N370,0)</f>
        <v>0</v>
      </c>
      <c r="BH370" s="144">
        <f>IF(U370="sníž. přenesená",N370,0)</f>
        <v>0</v>
      </c>
      <c r="BI370" s="144">
        <f>IF(U370="nulová",N370,0)</f>
        <v>0</v>
      </c>
      <c r="BJ370" s="24" t="s">
        <v>85</v>
      </c>
      <c r="BK370" s="144">
        <f>ROUND(L370*K370,2)</f>
        <v>0</v>
      </c>
      <c r="BL370" s="24" t="s">
        <v>369</v>
      </c>
      <c r="BM370" s="24" t="s">
        <v>1402</v>
      </c>
    </row>
    <row r="371" s="10" customFormat="1" ht="16.5" customHeight="1">
      <c r="B371" s="234"/>
      <c r="C371" s="235"/>
      <c r="D371" s="235"/>
      <c r="E371" s="236" t="s">
        <v>22</v>
      </c>
      <c r="F371" s="237" t="s">
        <v>1403</v>
      </c>
      <c r="G371" s="238"/>
      <c r="H371" s="238"/>
      <c r="I371" s="238"/>
      <c r="J371" s="235"/>
      <c r="K371" s="236" t="s">
        <v>22</v>
      </c>
      <c r="L371" s="235"/>
      <c r="M371" s="235"/>
      <c r="N371" s="235"/>
      <c r="O371" s="235"/>
      <c r="P371" s="235"/>
      <c r="Q371" s="235"/>
      <c r="R371" s="239"/>
      <c r="T371" s="240"/>
      <c r="U371" s="235"/>
      <c r="V371" s="235"/>
      <c r="W371" s="235"/>
      <c r="X371" s="235"/>
      <c r="Y371" s="235"/>
      <c r="Z371" s="235"/>
      <c r="AA371" s="241"/>
      <c r="AT371" s="242" t="s">
        <v>280</v>
      </c>
      <c r="AU371" s="242" t="s">
        <v>126</v>
      </c>
      <c r="AV371" s="10" t="s">
        <v>85</v>
      </c>
      <c r="AW371" s="10" t="s">
        <v>35</v>
      </c>
      <c r="AX371" s="10" t="s">
        <v>77</v>
      </c>
      <c r="AY371" s="242" t="s">
        <v>272</v>
      </c>
    </row>
    <row r="372" s="11" customFormat="1" ht="16.5" customHeight="1">
      <c r="B372" s="243"/>
      <c r="C372" s="244"/>
      <c r="D372" s="244"/>
      <c r="E372" s="245" t="s">
        <v>22</v>
      </c>
      <c r="F372" s="246" t="s">
        <v>22</v>
      </c>
      <c r="G372" s="244"/>
      <c r="H372" s="244"/>
      <c r="I372" s="244"/>
      <c r="J372" s="244"/>
      <c r="K372" s="247">
        <v>0</v>
      </c>
      <c r="L372" s="244"/>
      <c r="M372" s="244"/>
      <c r="N372" s="244"/>
      <c r="O372" s="244"/>
      <c r="P372" s="244"/>
      <c r="Q372" s="244"/>
      <c r="R372" s="248"/>
      <c r="T372" s="249"/>
      <c r="U372" s="244"/>
      <c r="V372" s="244"/>
      <c r="W372" s="244"/>
      <c r="X372" s="244"/>
      <c r="Y372" s="244"/>
      <c r="Z372" s="244"/>
      <c r="AA372" s="250"/>
      <c r="AT372" s="251" t="s">
        <v>280</v>
      </c>
      <c r="AU372" s="251" t="s">
        <v>126</v>
      </c>
      <c r="AV372" s="11" t="s">
        <v>126</v>
      </c>
      <c r="AW372" s="11" t="s">
        <v>6</v>
      </c>
      <c r="AX372" s="11" t="s">
        <v>77</v>
      </c>
      <c r="AY372" s="251" t="s">
        <v>272</v>
      </c>
    </row>
    <row r="373" s="10" customFormat="1" ht="16.5" customHeight="1">
      <c r="B373" s="234"/>
      <c r="C373" s="235"/>
      <c r="D373" s="235"/>
      <c r="E373" s="236" t="s">
        <v>22</v>
      </c>
      <c r="F373" s="252" t="s">
        <v>1404</v>
      </c>
      <c r="G373" s="235"/>
      <c r="H373" s="235"/>
      <c r="I373" s="235"/>
      <c r="J373" s="235"/>
      <c r="K373" s="236" t="s">
        <v>22</v>
      </c>
      <c r="L373" s="235"/>
      <c r="M373" s="235"/>
      <c r="N373" s="235"/>
      <c r="O373" s="235"/>
      <c r="P373" s="235"/>
      <c r="Q373" s="235"/>
      <c r="R373" s="239"/>
      <c r="T373" s="240"/>
      <c r="U373" s="235"/>
      <c r="V373" s="235"/>
      <c r="W373" s="235"/>
      <c r="X373" s="235"/>
      <c r="Y373" s="235"/>
      <c r="Z373" s="235"/>
      <c r="AA373" s="241"/>
      <c r="AT373" s="242" t="s">
        <v>280</v>
      </c>
      <c r="AU373" s="242" t="s">
        <v>126</v>
      </c>
      <c r="AV373" s="10" t="s">
        <v>85</v>
      </c>
      <c r="AW373" s="10" t="s">
        <v>35</v>
      </c>
      <c r="AX373" s="10" t="s">
        <v>77</v>
      </c>
      <c r="AY373" s="242" t="s">
        <v>272</v>
      </c>
    </row>
    <row r="374" s="11" customFormat="1" ht="16.5" customHeight="1">
      <c r="B374" s="243"/>
      <c r="C374" s="244"/>
      <c r="D374" s="244"/>
      <c r="E374" s="245" t="s">
        <v>22</v>
      </c>
      <c r="F374" s="246" t="s">
        <v>1280</v>
      </c>
      <c r="G374" s="244"/>
      <c r="H374" s="244"/>
      <c r="I374" s="244"/>
      <c r="J374" s="244"/>
      <c r="K374" s="247">
        <v>5.0999999999999996</v>
      </c>
      <c r="L374" s="244"/>
      <c r="M374" s="244"/>
      <c r="N374" s="244"/>
      <c r="O374" s="244"/>
      <c r="P374" s="244"/>
      <c r="Q374" s="244"/>
      <c r="R374" s="248"/>
      <c r="T374" s="249"/>
      <c r="U374" s="244"/>
      <c r="V374" s="244"/>
      <c r="W374" s="244"/>
      <c r="X374" s="244"/>
      <c r="Y374" s="244"/>
      <c r="Z374" s="244"/>
      <c r="AA374" s="250"/>
      <c r="AT374" s="251" t="s">
        <v>280</v>
      </c>
      <c r="AU374" s="251" t="s">
        <v>126</v>
      </c>
      <c r="AV374" s="11" t="s">
        <v>126</v>
      </c>
      <c r="AW374" s="11" t="s">
        <v>35</v>
      </c>
      <c r="AX374" s="11" t="s">
        <v>77</v>
      </c>
      <c r="AY374" s="251" t="s">
        <v>272</v>
      </c>
    </row>
    <row r="375" s="12" customFormat="1" ht="16.5" customHeight="1">
      <c r="B375" s="253"/>
      <c r="C375" s="254"/>
      <c r="D375" s="254"/>
      <c r="E375" s="255" t="s">
        <v>22</v>
      </c>
      <c r="F375" s="256" t="s">
        <v>284</v>
      </c>
      <c r="G375" s="254"/>
      <c r="H375" s="254"/>
      <c r="I375" s="254"/>
      <c r="J375" s="254"/>
      <c r="K375" s="257">
        <v>5.0999999999999996</v>
      </c>
      <c r="L375" s="254"/>
      <c r="M375" s="254"/>
      <c r="N375" s="254"/>
      <c r="O375" s="254"/>
      <c r="P375" s="254"/>
      <c r="Q375" s="254"/>
      <c r="R375" s="258"/>
      <c r="T375" s="259"/>
      <c r="U375" s="254"/>
      <c r="V375" s="254"/>
      <c r="W375" s="254"/>
      <c r="X375" s="254"/>
      <c r="Y375" s="254"/>
      <c r="Z375" s="254"/>
      <c r="AA375" s="260"/>
      <c r="AT375" s="261" t="s">
        <v>280</v>
      </c>
      <c r="AU375" s="261" t="s">
        <v>126</v>
      </c>
      <c r="AV375" s="12" t="s">
        <v>277</v>
      </c>
      <c r="AW375" s="12" t="s">
        <v>35</v>
      </c>
      <c r="AX375" s="12" t="s">
        <v>77</v>
      </c>
      <c r="AY375" s="261" t="s">
        <v>272</v>
      </c>
    </row>
    <row r="376" s="13" customFormat="1" ht="16.5" customHeight="1">
      <c r="B376" s="262"/>
      <c r="C376" s="263"/>
      <c r="D376" s="263"/>
      <c r="E376" s="264" t="s">
        <v>22</v>
      </c>
      <c r="F376" s="265" t="s">
        <v>285</v>
      </c>
      <c r="G376" s="263"/>
      <c r="H376" s="263"/>
      <c r="I376" s="263"/>
      <c r="J376" s="263"/>
      <c r="K376" s="266">
        <v>5.0999999999999996</v>
      </c>
      <c r="L376" s="263"/>
      <c r="M376" s="263"/>
      <c r="N376" s="263"/>
      <c r="O376" s="263"/>
      <c r="P376" s="263"/>
      <c r="Q376" s="263"/>
      <c r="R376" s="267"/>
      <c r="T376" s="268"/>
      <c r="U376" s="263"/>
      <c r="V376" s="263"/>
      <c r="W376" s="263"/>
      <c r="X376" s="263"/>
      <c r="Y376" s="263"/>
      <c r="Z376" s="263"/>
      <c r="AA376" s="269"/>
      <c r="AT376" s="270" t="s">
        <v>280</v>
      </c>
      <c r="AU376" s="270" t="s">
        <v>126</v>
      </c>
      <c r="AV376" s="13" t="s">
        <v>276</v>
      </c>
      <c r="AW376" s="13" t="s">
        <v>35</v>
      </c>
      <c r="AX376" s="13" t="s">
        <v>85</v>
      </c>
      <c r="AY376" s="270" t="s">
        <v>272</v>
      </c>
    </row>
    <row r="377" s="1" customFormat="1" ht="16.5" customHeight="1">
      <c r="B377" s="48"/>
      <c r="C377" s="223" t="s">
        <v>494</v>
      </c>
      <c r="D377" s="223" t="s">
        <v>273</v>
      </c>
      <c r="E377" s="224" t="s">
        <v>1405</v>
      </c>
      <c r="F377" s="225" t="s">
        <v>1406</v>
      </c>
      <c r="G377" s="225"/>
      <c r="H377" s="225"/>
      <c r="I377" s="225"/>
      <c r="J377" s="226" t="s">
        <v>334</v>
      </c>
      <c r="K377" s="227">
        <v>5.0999999999999996</v>
      </c>
      <c r="L377" s="228">
        <v>0</v>
      </c>
      <c r="M377" s="229"/>
      <c r="N377" s="230">
        <f>ROUND(L377*K377,2)</f>
        <v>0</v>
      </c>
      <c r="O377" s="230"/>
      <c r="P377" s="230"/>
      <c r="Q377" s="230"/>
      <c r="R377" s="50"/>
      <c r="T377" s="231" t="s">
        <v>22</v>
      </c>
      <c r="U377" s="58" t="s">
        <v>42</v>
      </c>
      <c r="V377" s="49"/>
      <c r="W377" s="232">
        <f>V377*K377</f>
        <v>0</v>
      </c>
      <c r="X377" s="232">
        <v>0</v>
      </c>
      <c r="Y377" s="232">
        <f>X377*K377</f>
        <v>0</v>
      </c>
      <c r="Z377" s="232">
        <v>0</v>
      </c>
      <c r="AA377" s="233">
        <f>Z377*K377</f>
        <v>0</v>
      </c>
      <c r="AR377" s="24" t="s">
        <v>369</v>
      </c>
      <c r="AT377" s="24" t="s">
        <v>273</v>
      </c>
      <c r="AU377" s="24" t="s">
        <v>126</v>
      </c>
      <c r="AY377" s="24" t="s">
        <v>272</v>
      </c>
      <c r="BE377" s="144">
        <f>IF(U377="základní",N377,0)</f>
        <v>0</v>
      </c>
      <c r="BF377" s="144">
        <f>IF(U377="snížená",N377,0)</f>
        <v>0</v>
      </c>
      <c r="BG377" s="144">
        <f>IF(U377="zákl. přenesená",N377,0)</f>
        <v>0</v>
      </c>
      <c r="BH377" s="144">
        <f>IF(U377="sníž. přenesená",N377,0)</f>
        <v>0</v>
      </c>
      <c r="BI377" s="144">
        <f>IF(U377="nulová",N377,0)</f>
        <v>0</v>
      </c>
      <c r="BJ377" s="24" t="s">
        <v>85</v>
      </c>
      <c r="BK377" s="144">
        <f>ROUND(L377*K377,2)</f>
        <v>0</v>
      </c>
      <c r="BL377" s="24" t="s">
        <v>369</v>
      </c>
      <c r="BM377" s="24" t="s">
        <v>1407</v>
      </c>
    </row>
    <row r="378" s="10" customFormat="1" ht="16.5" customHeight="1">
      <c r="B378" s="234"/>
      <c r="C378" s="235"/>
      <c r="D378" s="235"/>
      <c r="E378" s="236" t="s">
        <v>22</v>
      </c>
      <c r="F378" s="237" t="s">
        <v>1408</v>
      </c>
      <c r="G378" s="238"/>
      <c r="H378" s="238"/>
      <c r="I378" s="238"/>
      <c r="J378" s="235"/>
      <c r="K378" s="236" t="s">
        <v>22</v>
      </c>
      <c r="L378" s="235"/>
      <c r="M378" s="235"/>
      <c r="N378" s="235"/>
      <c r="O378" s="235"/>
      <c r="P378" s="235"/>
      <c r="Q378" s="235"/>
      <c r="R378" s="239"/>
      <c r="T378" s="240"/>
      <c r="U378" s="235"/>
      <c r="V378" s="235"/>
      <c r="W378" s="235"/>
      <c r="X378" s="235"/>
      <c r="Y378" s="235"/>
      <c r="Z378" s="235"/>
      <c r="AA378" s="241"/>
      <c r="AT378" s="242" t="s">
        <v>280</v>
      </c>
      <c r="AU378" s="242" t="s">
        <v>126</v>
      </c>
      <c r="AV378" s="10" t="s">
        <v>85</v>
      </c>
      <c r="AW378" s="10" t="s">
        <v>35</v>
      </c>
      <c r="AX378" s="10" t="s">
        <v>77</v>
      </c>
      <c r="AY378" s="242" t="s">
        <v>272</v>
      </c>
    </row>
    <row r="379" s="11" customFormat="1" ht="16.5" customHeight="1">
      <c r="B379" s="243"/>
      <c r="C379" s="244"/>
      <c r="D379" s="244"/>
      <c r="E379" s="245" t="s">
        <v>22</v>
      </c>
      <c r="F379" s="246" t="s">
        <v>22</v>
      </c>
      <c r="G379" s="244"/>
      <c r="H379" s="244"/>
      <c r="I379" s="244"/>
      <c r="J379" s="244"/>
      <c r="K379" s="247">
        <v>0</v>
      </c>
      <c r="L379" s="244"/>
      <c r="M379" s="244"/>
      <c r="N379" s="244"/>
      <c r="O379" s="244"/>
      <c r="P379" s="244"/>
      <c r="Q379" s="244"/>
      <c r="R379" s="248"/>
      <c r="T379" s="249"/>
      <c r="U379" s="244"/>
      <c r="V379" s="244"/>
      <c r="W379" s="244"/>
      <c r="X379" s="244"/>
      <c r="Y379" s="244"/>
      <c r="Z379" s="244"/>
      <c r="AA379" s="250"/>
      <c r="AT379" s="251" t="s">
        <v>280</v>
      </c>
      <c r="AU379" s="251" t="s">
        <v>126</v>
      </c>
      <c r="AV379" s="11" t="s">
        <v>126</v>
      </c>
      <c r="AW379" s="11" t="s">
        <v>6</v>
      </c>
      <c r="AX379" s="11" t="s">
        <v>77</v>
      </c>
      <c r="AY379" s="251" t="s">
        <v>272</v>
      </c>
    </row>
    <row r="380" s="10" customFormat="1" ht="16.5" customHeight="1">
      <c r="B380" s="234"/>
      <c r="C380" s="235"/>
      <c r="D380" s="235"/>
      <c r="E380" s="236" t="s">
        <v>22</v>
      </c>
      <c r="F380" s="252" t="s">
        <v>1404</v>
      </c>
      <c r="G380" s="235"/>
      <c r="H380" s="235"/>
      <c r="I380" s="235"/>
      <c r="J380" s="235"/>
      <c r="K380" s="236" t="s">
        <v>22</v>
      </c>
      <c r="L380" s="235"/>
      <c r="M380" s="235"/>
      <c r="N380" s="235"/>
      <c r="O380" s="235"/>
      <c r="P380" s="235"/>
      <c r="Q380" s="235"/>
      <c r="R380" s="239"/>
      <c r="T380" s="240"/>
      <c r="U380" s="235"/>
      <c r="V380" s="235"/>
      <c r="W380" s="235"/>
      <c r="X380" s="235"/>
      <c r="Y380" s="235"/>
      <c r="Z380" s="235"/>
      <c r="AA380" s="241"/>
      <c r="AT380" s="242" t="s">
        <v>280</v>
      </c>
      <c r="AU380" s="242" t="s">
        <v>126</v>
      </c>
      <c r="AV380" s="10" t="s">
        <v>85</v>
      </c>
      <c r="AW380" s="10" t="s">
        <v>35</v>
      </c>
      <c r="AX380" s="10" t="s">
        <v>77</v>
      </c>
      <c r="AY380" s="242" t="s">
        <v>272</v>
      </c>
    </row>
    <row r="381" s="11" customFormat="1" ht="16.5" customHeight="1">
      <c r="B381" s="243"/>
      <c r="C381" s="244"/>
      <c r="D381" s="244"/>
      <c r="E381" s="245" t="s">
        <v>22</v>
      </c>
      <c r="F381" s="246" t="s">
        <v>1280</v>
      </c>
      <c r="G381" s="244"/>
      <c r="H381" s="244"/>
      <c r="I381" s="244"/>
      <c r="J381" s="244"/>
      <c r="K381" s="247">
        <v>5.0999999999999996</v>
      </c>
      <c r="L381" s="244"/>
      <c r="M381" s="244"/>
      <c r="N381" s="244"/>
      <c r="O381" s="244"/>
      <c r="P381" s="244"/>
      <c r="Q381" s="244"/>
      <c r="R381" s="248"/>
      <c r="T381" s="249"/>
      <c r="U381" s="244"/>
      <c r="V381" s="244"/>
      <c r="W381" s="244"/>
      <c r="X381" s="244"/>
      <c r="Y381" s="244"/>
      <c r="Z381" s="244"/>
      <c r="AA381" s="250"/>
      <c r="AT381" s="251" t="s">
        <v>280</v>
      </c>
      <c r="AU381" s="251" t="s">
        <v>126</v>
      </c>
      <c r="AV381" s="11" t="s">
        <v>126</v>
      </c>
      <c r="AW381" s="11" t="s">
        <v>35</v>
      </c>
      <c r="AX381" s="11" t="s">
        <v>77</v>
      </c>
      <c r="AY381" s="251" t="s">
        <v>272</v>
      </c>
    </row>
    <row r="382" s="12" customFormat="1" ht="16.5" customHeight="1">
      <c r="B382" s="253"/>
      <c r="C382" s="254"/>
      <c r="D382" s="254"/>
      <c r="E382" s="255" t="s">
        <v>22</v>
      </c>
      <c r="F382" s="256" t="s">
        <v>284</v>
      </c>
      <c r="G382" s="254"/>
      <c r="H382" s="254"/>
      <c r="I382" s="254"/>
      <c r="J382" s="254"/>
      <c r="K382" s="257">
        <v>5.0999999999999996</v>
      </c>
      <c r="L382" s="254"/>
      <c r="M382" s="254"/>
      <c r="N382" s="254"/>
      <c r="O382" s="254"/>
      <c r="P382" s="254"/>
      <c r="Q382" s="254"/>
      <c r="R382" s="258"/>
      <c r="T382" s="259"/>
      <c r="U382" s="254"/>
      <c r="V382" s="254"/>
      <c r="W382" s="254"/>
      <c r="X382" s="254"/>
      <c r="Y382" s="254"/>
      <c r="Z382" s="254"/>
      <c r="AA382" s="260"/>
      <c r="AT382" s="261" t="s">
        <v>280</v>
      </c>
      <c r="AU382" s="261" t="s">
        <v>126</v>
      </c>
      <c r="AV382" s="12" t="s">
        <v>277</v>
      </c>
      <c r="AW382" s="12" t="s">
        <v>35</v>
      </c>
      <c r="AX382" s="12" t="s">
        <v>77</v>
      </c>
      <c r="AY382" s="261" t="s">
        <v>272</v>
      </c>
    </row>
    <row r="383" s="13" customFormat="1" ht="16.5" customHeight="1">
      <c r="B383" s="262"/>
      <c r="C383" s="263"/>
      <c r="D383" s="263"/>
      <c r="E383" s="264" t="s">
        <v>22</v>
      </c>
      <c r="F383" s="265" t="s">
        <v>285</v>
      </c>
      <c r="G383" s="263"/>
      <c r="H383" s="263"/>
      <c r="I383" s="263"/>
      <c r="J383" s="263"/>
      <c r="K383" s="266">
        <v>5.0999999999999996</v>
      </c>
      <c r="L383" s="263"/>
      <c r="M383" s="263"/>
      <c r="N383" s="263"/>
      <c r="O383" s="263"/>
      <c r="P383" s="263"/>
      <c r="Q383" s="263"/>
      <c r="R383" s="267"/>
      <c r="T383" s="268"/>
      <c r="U383" s="263"/>
      <c r="V383" s="263"/>
      <c r="W383" s="263"/>
      <c r="X383" s="263"/>
      <c r="Y383" s="263"/>
      <c r="Z383" s="263"/>
      <c r="AA383" s="269"/>
      <c r="AT383" s="270" t="s">
        <v>280</v>
      </c>
      <c r="AU383" s="270" t="s">
        <v>126</v>
      </c>
      <c r="AV383" s="13" t="s">
        <v>276</v>
      </c>
      <c r="AW383" s="13" t="s">
        <v>35</v>
      </c>
      <c r="AX383" s="13" t="s">
        <v>85</v>
      </c>
      <c r="AY383" s="270" t="s">
        <v>272</v>
      </c>
    </row>
    <row r="384" s="1" customFormat="1" ht="38.25" customHeight="1">
      <c r="B384" s="48"/>
      <c r="C384" s="223" t="s">
        <v>500</v>
      </c>
      <c r="D384" s="223" t="s">
        <v>273</v>
      </c>
      <c r="E384" s="224" t="s">
        <v>1409</v>
      </c>
      <c r="F384" s="225" t="s">
        <v>1410</v>
      </c>
      <c r="G384" s="225"/>
      <c r="H384" s="225"/>
      <c r="I384" s="225"/>
      <c r="J384" s="226" t="s">
        <v>334</v>
      </c>
      <c r="K384" s="227">
        <v>5.0999999999999996</v>
      </c>
      <c r="L384" s="228">
        <v>0</v>
      </c>
      <c r="M384" s="229"/>
      <c r="N384" s="230">
        <f>ROUND(L384*K384,2)</f>
        <v>0</v>
      </c>
      <c r="O384" s="230"/>
      <c r="P384" s="230"/>
      <c r="Q384" s="230"/>
      <c r="R384" s="50"/>
      <c r="T384" s="231" t="s">
        <v>22</v>
      </c>
      <c r="U384" s="58" t="s">
        <v>42</v>
      </c>
      <c r="V384" s="49"/>
      <c r="W384" s="232">
        <f>V384*K384</f>
        <v>0</v>
      </c>
      <c r="X384" s="232">
        <v>3.0000000000000001E-05</v>
      </c>
      <c r="Y384" s="232">
        <f>X384*K384</f>
        <v>0.00015300000000000001</v>
      </c>
      <c r="Z384" s="232">
        <v>0</v>
      </c>
      <c r="AA384" s="233">
        <f>Z384*K384</f>
        <v>0</v>
      </c>
      <c r="AR384" s="24" t="s">
        <v>369</v>
      </c>
      <c r="AT384" s="24" t="s">
        <v>273</v>
      </c>
      <c r="AU384" s="24" t="s">
        <v>126</v>
      </c>
      <c r="AY384" s="24" t="s">
        <v>272</v>
      </c>
      <c r="BE384" s="144">
        <f>IF(U384="základní",N384,0)</f>
        <v>0</v>
      </c>
      <c r="BF384" s="144">
        <f>IF(U384="snížená",N384,0)</f>
        <v>0</v>
      </c>
      <c r="BG384" s="144">
        <f>IF(U384="zákl. přenesená",N384,0)</f>
        <v>0</v>
      </c>
      <c r="BH384" s="144">
        <f>IF(U384="sníž. přenesená",N384,0)</f>
        <v>0</v>
      </c>
      <c r="BI384" s="144">
        <f>IF(U384="nulová",N384,0)</f>
        <v>0</v>
      </c>
      <c r="BJ384" s="24" t="s">
        <v>85</v>
      </c>
      <c r="BK384" s="144">
        <f>ROUND(L384*K384,2)</f>
        <v>0</v>
      </c>
      <c r="BL384" s="24" t="s">
        <v>369</v>
      </c>
      <c r="BM384" s="24" t="s">
        <v>1411</v>
      </c>
    </row>
    <row r="385" s="10" customFormat="1" ht="16.5" customHeight="1">
      <c r="B385" s="234"/>
      <c r="C385" s="235"/>
      <c r="D385" s="235"/>
      <c r="E385" s="236" t="s">
        <v>22</v>
      </c>
      <c r="F385" s="237" t="s">
        <v>516</v>
      </c>
      <c r="G385" s="238"/>
      <c r="H385" s="238"/>
      <c r="I385" s="238"/>
      <c r="J385" s="235"/>
      <c r="K385" s="236" t="s">
        <v>22</v>
      </c>
      <c r="L385" s="235"/>
      <c r="M385" s="235"/>
      <c r="N385" s="235"/>
      <c r="O385" s="235"/>
      <c r="P385" s="235"/>
      <c r="Q385" s="235"/>
      <c r="R385" s="239"/>
      <c r="T385" s="240"/>
      <c r="U385" s="235"/>
      <c r="V385" s="235"/>
      <c r="W385" s="235"/>
      <c r="X385" s="235"/>
      <c r="Y385" s="235"/>
      <c r="Z385" s="235"/>
      <c r="AA385" s="241"/>
      <c r="AT385" s="242" t="s">
        <v>280</v>
      </c>
      <c r="AU385" s="242" t="s">
        <v>126</v>
      </c>
      <c r="AV385" s="10" t="s">
        <v>85</v>
      </c>
      <c r="AW385" s="10" t="s">
        <v>35</v>
      </c>
      <c r="AX385" s="10" t="s">
        <v>77</v>
      </c>
      <c r="AY385" s="242" t="s">
        <v>272</v>
      </c>
    </row>
    <row r="386" s="11" customFormat="1" ht="16.5" customHeight="1">
      <c r="B386" s="243"/>
      <c r="C386" s="244"/>
      <c r="D386" s="244"/>
      <c r="E386" s="245" t="s">
        <v>22</v>
      </c>
      <c r="F386" s="246" t="s">
        <v>22</v>
      </c>
      <c r="G386" s="244"/>
      <c r="H386" s="244"/>
      <c r="I386" s="244"/>
      <c r="J386" s="244"/>
      <c r="K386" s="247">
        <v>0</v>
      </c>
      <c r="L386" s="244"/>
      <c r="M386" s="244"/>
      <c r="N386" s="244"/>
      <c r="O386" s="244"/>
      <c r="P386" s="244"/>
      <c r="Q386" s="244"/>
      <c r="R386" s="248"/>
      <c r="T386" s="249"/>
      <c r="U386" s="244"/>
      <c r="V386" s="244"/>
      <c r="W386" s="244"/>
      <c r="X386" s="244"/>
      <c r="Y386" s="244"/>
      <c r="Z386" s="244"/>
      <c r="AA386" s="250"/>
      <c r="AT386" s="251" t="s">
        <v>280</v>
      </c>
      <c r="AU386" s="251" t="s">
        <v>126</v>
      </c>
      <c r="AV386" s="11" t="s">
        <v>126</v>
      </c>
      <c r="AW386" s="11" t="s">
        <v>6</v>
      </c>
      <c r="AX386" s="11" t="s">
        <v>77</v>
      </c>
      <c r="AY386" s="251" t="s">
        <v>272</v>
      </c>
    </row>
    <row r="387" s="10" customFormat="1" ht="16.5" customHeight="1">
      <c r="B387" s="234"/>
      <c r="C387" s="235"/>
      <c r="D387" s="235"/>
      <c r="E387" s="236" t="s">
        <v>22</v>
      </c>
      <c r="F387" s="252" t="s">
        <v>1404</v>
      </c>
      <c r="G387" s="235"/>
      <c r="H387" s="235"/>
      <c r="I387" s="235"/>
      <c r="J387" s="235"/>
      <c r="K387" s="236" t="s">
        <v>22</v>
      </c>
      <c r="L387" s="235"/>
      <c r="M387" s="235"/>
      <c r="N387" s="235"/>
      <c r="O387" s="235"/>
      <c r="P387" s="235"/>
      <c r="Q387" s="235"/>
      <c r="R387" s="239"/>
      <c r="T387" s="240"/>
      <c r="U387" s="235"/>
      <c r="V387" s="235"/>
      <c r="W387" s="235"/>
      <c r="X387" s="235"/>
      <c r="Y387" s="235"/>
      <c r="Z387" s="235"/>
      <c r="AA387" s="241"/>
      <c r="AT387" s="242" t="s">
        <v>280</v>
      </c>
      <c r="AU387" s="242" t="s">
        <v>126</v>
      </c>
      <c r="AV387" s="10" t="s">
        <v>85</v>
      </c>
      <c r="AW387" s="10" t="s">
        <v>35</v>
      </c>
      <c r="AX387" s="10" t="s">
        <v>77</v>
      </c>
      <c r="AY387" s="242" t="s">
        <v>272</v>
      </c>
    </row>
    <row r="388" s="11" customFormat="1" ht="16.5" customHeight="1">
      <c r="B388" s="243"/>
      <c r="C388" s="244"/>
      <c r="D388" s="244"/>
      <c r="E388" s="245" t="s">
        <v>22</v>
      </c>
      <c r="F388" s="246" t="s">
        <v>1280</v>
      </c>
      <c r="G388" s="244"/>
      <c r="H388" s="244"/>
      <c r="I388" s="244"/>
      <c r="J388" s="244"/>
      <c r="K388" s="247">
        <v>5.0999999999999996</v>
      </c>
      <c r="L388" s="244"/>
      <c r="M388" s="244"/>
      <c r="N388" s="244"/>
      <c r="O388" s="244"/>
      <c r="P388" s="244"/>
      <c r="Q388" s="244"/>
      <c r="R388" s="248"/>
      <c r="T388" s="249"/>
      <c r="U388" s="244"/>
      <c r="V388" s="244"/>
      <c r="W388" s="244"/>
      <c r="X388" s="244"/>
      <c r="Y388" s="244"/>
      <c r="Z388" s="244"/>
      <c r="AA388" s="250"/>
      <c r="AT388" s="251" t="s">
        <v>280</v>
      </c>
      <c r="AU388" s="251" t="s">
        <v>126</v>
      </c>
      <c r="AV388" s="11" t="s">
        <v>126</v>
      </c>
      <c r="AW388" s="11" t="s">
        <v>35</v>
      </c>
      <c r="AX388" s="11" t="s">
        <v>77</v>
      </c>
      <c r="AY388" s="251" t="s">
        <v>272</v>
      </c>
    </row>
    <row r="389" s="12" customFormat="1" ht="16.5" customHeight="1">
      <c r="B389" s="253"/>
      <c r="C389" s="254"/>
      <c r="D389" s="254"/>
      <c r="E389" s="255" t="s">
        <v>22</v>
      </c>
      <c r="F389" s="256" t="s">
        <v>284</v>
      </c>
      <c r="G389" s="254"/>
      <c r="H389" s="254"/>
      <c r="I389" s="254"/>
      <c r="J389" s="254"/>
      <c r="K389" s="257">
        <v>5.0999999999999996</v>
      </c>
      <c r="L389" s="254"/>
      <c r="M389" s="254"/>
      <c r="N389" s="254"/>
      <c r="O389" s="254"/>
      <c r="P389" s="254"/>
      <c r="Q389" s="254"/>
      <c r="R389" s="258"/>
      <c r="T389" s="259"/>
      <c r="U389" s="254"/>
      <c r="V389" s="254"/>
      <c r="W389" s="254"/>
      <c r="X389" s="254"/>
      <c r="Y389" s="254"/>
      <c r="Z389" s="254"/>
      <c r="AA389" s="260"/>
      <c r="AT389" s="261" t="s">
        <v>280</v>
      </c>
      <c r="AU389" s="261" t="s">
        <v>126</v>
      </c>
      <c r="AV389" s="12" t="s">
        <v>277</v>
      </c>
      <c r="AW389" s="12" t="s">
        <v>35</v>
      </c>
      <c r="AX389" s="12" t="s">
        <v>77</v>
      </c>
      <c r="AY389" s="261" t="s">
        <v>272</v>
      </c>
    </row>
    <row r="390" s="13" customFormat="1" ht="16.5" customHeight="1">
      <c r="B390" s="262"/>
      <c r="C390" s="263"/>
      <c r="D390" s="263"/>
      <c r="E390" s="264" t="s">
        <v>22</v>
      </c>
      <c r="F390" s="265" t="s">
        <v>285</v>
      </c>
      <c r="G390" s="263"/>
      <c r="H390" s="263"/>
      <c r="I390" s="263"/>
      <c r="J390" s="263"/>
      <c r="K390" s="266">
        <v>5.0999999999999996</v>
      </c>
      <c r="L390" s="263"/>
      <c r="M390" s="263"/>
      <c r="N390" s="263"/>
      <c r="O390" s="263"/>
      <c r="P390" s="263"/>
      <c r="Q390" s="263"/>
      <c r="R390" s="267"/>
      <c r="T390" s="268"/>
      <c r="U390" s="263"/>
      <c r="V390" s="263"/>
      <c r="W390" s="263"/>
      <c r="X390" s="263"/>
      <c r="Y390" s="263"/>
      <c r="Z390" s="263"/>
      <c r="AA390" s="269"/>
      <c r="AT390" s="270" t="s">
        <v>280</v>
      </c>
      <c r="AU390" s="270" t="s">
        <v>126</v>
      </c>
      <c r="AV390" s="13" t="s">
        <v>276</v>
      </c>
      <c r="AW390" s="13" t="s">
        <v>35</v>
      </c>
      <c r="AX390" s="13" t="s">
        <v>85</v>
      </c>
      <c r="AY390" s="270" t="s">
        <v>272</v>
      </c>
    </row>
    <row r="391" s="1" customFormat="1" ht="38.25" customHeight="1">
      <c r="B391" s="48"/>
      <c r="C391" s="223" t="s">
        <v>505</v>
      </c>
      <c r="D391" s="223" t="s">
        <v>273</v>
      </c>
      <c r="E391" s="224" t="s">
        <v>1412</v>
      </c>
      <c r="F391" s="225" t="s">
        <v>1413</v>
      </c>
      <c r="G391" s="225"/>
      <c r="H391" s="225"/>
      <c r="I391" s="225"/>
      <c r="J391" s="226" t="s">
        <v>334</v>
      </c>
      <c r="K391" s="227">
        <v>5.0999999999999996</v>
      </c>
      <c r="L391" s="228">
        <v>0</v>
      </c>
      <c r="M391" s="229"/>
      <c r="N391" s="230">
        <f>ROUND(L391*K391,2)</f>
        <v>0</v>
      </c>
      <c r="O391" s="230"/>
      <c r="P391" s="230"/>
      <c r="Q391" s="230"/>
      <c r="R391" s="50"/>
      <c r="T391" s="231" t="s">
        <v>22</v>
      </c>
      <c r="U391" s="58" t="s">
        <v>42</v>
      </c>
      <c r="V391" s="49"/>
      <c r="W391" s="232">
        <f>V391*K391</f>
        <v>0</v>
      </c>
      <c r="X391" s="232">
        <v>0.0045500000000000002</v>
      </c>
      <c r="Y391" s="232">
        <f>X391*K391</f>
        <v>0.023205</v>
      </c>
      <c r="Z391" s="232">
        <v>0</v>
      </c>
      <c r="AA391" s="233">
        <f>Z391*K391</f>
        <v>0</v>
      </c>
      <c r="AR391" s="24" t="s">
        <v>369</v>
      </c>
      <c r="AT391" s="24" t="s">
        <v>273</v>
      </c>
      <c r="AU391" s="24" t="s">
        <v>126</v>
      </c>
      <c r="AY391" s="24" t="s">
        <v>272</v>
      </c>
      <c r="BE391" s="144">
        <f>IF(U391="základní",N391,0)</f>
        <v>0</v>
      </c>
      <c r="BF391" s="144">
        <f>IF(U391="snížená",N391,0)</f>
        <v>0</v>
      </c>
      <c r="BG391" s="144">
        <f>IF(U391="zákl. přenesená",N391,0)</f>
        <v>0</v>
      </c>
      <c r="BH391" s="144">
        <f>IF(U391="sníž. přenesená",N391,0)</f>
        <v>0</v>
      </c>
      <c r="BI391" s="144">
        <f>IF(U391="nulová",N391,0)</f>
        <v>0</v>
      </c>
      <c r="BJ391" s="24" t="s">
        <v>85</v>
      </c>
      <c r="BK391" s="144">
        <f>ROUND(L391*K391,2)</f>
        <v>0</v>
      </c>
      <c r="BL391" s="24" t="s">
        <v>369</v>
      </c>
      <c r="BM391" s="24" t="s">
        <v>1414</v>
      </c>
    </row>
    <row r="392" s="10" customFormat="1" ht="16.5" customHeight="1">
      <c r="B392" s="234"/>
      <c r="C392" s="235"/>
      <c r="D392" s="235"/>
      <c r="E392" s="236" t="s">
        <v>22</v>
      </c>
      <c r="F392" s="237" t="s">
        <v>522</v>
      </c>
      <c r="G392" s="238"/>
      <c r="H392" s="238"/>
      <c r="I392" s="238"/>
      <c r="J392" s="235"/>
      <c r="K392" s="236" t="s">
        <v>22</v>
      </c>
      <c r="L392" s="235"/>
      <c r="M392" s="235"/>
      <c r="N392" s="235"/>
      <c r="O392" s="235"/>
      <c r="P392" s="235"/>
      <c r="Q392" s="235"/>
      <c r="R392" s="239"/>
      <c r="T392" s="240"/>
      <c r="U392" s="235"/>
      <c r="V392" s="235"/>
      <c r="W392" s="235"/>
      <c r="X392" s="235"/>
      <c r="Y392" s="235"/>
      <c r="Z392" s="235"/>
      <c r="AA392" s="241"/>
      <c r="AT392" s="242" t="s">
        <v>280</v>
      </c>
      <c r="AU392" s="242" t="s">
        <v>126</v>
      </c>
      <c r="AV392" s="10" t="s">
        <v>85</v>
      </c>
      <c r="AW392" s="10" t="s">
        <v>35</v>
      </c>
      <c r="AX392" s="10" t="s">
        <v>77</v>
      </c>
      <c r="AY392" s="242" t="s">
        <v>272</v>
      </c>
    </row>
    <row r="393" s="11" customFormat="1" ht="16.5" customHeight="1">
      <c r="B393" s="243"/>
      <c r="C393" s="244"/>
      <c r="D393" s="244"/>
      <c r="E393" s="245" t="s">
        <v>22</v>
      </c>
      <c r="F393" s="246" t="s">
        <v>22</v>
      </c>
      <c r="G393" s="244"/>
      <c r="H393" s="244"/>
      <c r="I393" s="244"/>
      <c r="J393" s="244"/>
      <c r="K393" s="247">
        <v>0</v>
      </c>
      <c r="L393" s="244"/>
      <c r="M393" s="244"/>
      <c r="N393" s="244"/>
      <c r="O393" s="244"/>
      <c r="P393" s="244"/>
      <c r="Q393" s="244"/>
      <c r="R393" s="248"/>
      <c r="T393" s="249"/>
      <c r="U393" s="244"/>
      <c r="V393" s="244"/>
      <c r="W393" s="244"/>
      <c r="X393" s="244"/>
      <c r="Y393" s="244"/>
      <c r="Z393" s="244"/>
      <c r="AA393" s="250"/>
      <c r="AT393" s="251" t="s">
        <v>280</v>
      </c>
      <c r="AU393" s="251" t="s">
        <v>126</v>
      </c>
      <c r="AV393" s="11" t="s">
        <v>126</v>
      </c>
      <c r="AW393" s="11" t="s">
        <v>6</v>
      </c>
      <c r="AX393" s="11" t="s">
        <v>77</v>
      </c>
      <c r="AY393" s="251" t="s">
        <v>272</v>
      </c>
    </row>
    <row r="394" s="10" customFormat="1" ht="16.5" customHeight="1">
      <c r="B394" s="234"/>
      <c r="C394" s="235"/>
      <c r="D394" s="235"/>
      <c r="E394" s="236" t="s">
        <v>22</v>
      </c>
      <c r="F394" s="252" t="s">
        <v>1296</v>
      </c>
      <c r="G394" s="235"/>
      <c r="H394" s="235"/>
      <c r="I394" s="235"/>
      <c r="J394" s="235"/>
      <c r="K394" s="236" t="s">
        <v>22</v>
      </c>
      <c r="L394" s="235"/>
      <c r="M394" s="235"/>
      <c r="N394" s="235"/>
      <c r="O394" s="235"/>
      <c r="P394" s="235"/>
      <c r="Q394" s="235"/>
      <c r="R394" s="239"/>
      <c r="T394" s="240"/>
      <c r="U394" s="235"/>
      <c r="V394" s="235"/>
      <c r="W394" s="235"/>
      <c r="X394" s="235"/>
      <c r="Y394" s="235"/>
      <c r="Z394" s="235"/>
      <c r="AA394" s="241"/>
      <c r="AT394" s="242" t="s">
        <v>280</v>
      </c>
      <c r="AU394" s="242" t="s">
        <v>126</v>
      </c>
      <c r="AV394" s="10" t="s">
        <v>85</v>
      </c>
      <c r="AW394" s="10" t="s">
        <v>35</v>
      </c>
      <c r="AX394" s="10" t="s">
        <v>77</v>
      </c>
      <c r="AY394" s="242" t="s">
        <v>272</v>
      </c>
    </row>
    <row r="395" s="10" customFormat="1" ht="16.5" customHeight="1">
      <c r="B395" s="234"/>
      <c r="C395" s="235"/>
      <c r="D395" s="235"/>
      <c r="E395" s="236" t="s">
        <v>22</v>
      </c>
      <c r="F395" s="252" t="s">
        <v>527</v>
      </c>
      <c r="G395" s="235"/>
      <c r="H395" s="235"/>
      <c r="I395" s="235"/>
      <c r="J395" s="235"/>
      <c r="K395" s="236" t="s">
        <v>22</v>
      </c>
      <c r="L395" s="235"/>
      <c r="M395" s="235"/>
      <c r="N395" s="235"/>
      <c r="O395" s="235"/>
      <c r="P395" s="235"/>
      <c r="Q395" s="235"/>
      <c r="R395" s="239"/>
      <c r="T395" s="240"/>
      <c r="U395" s="235"/>
      <c r="V395" s="235"/>
      <c r="W395" s="235"/>
      <c r="X395" s="235"/>
      <c r="Y395" s="235"/>
      <c r="Z395" s="235"/>
      <c r="AA395" s="241"/>
      <c r="AT395" s="242" t="s">
        <v>280</v>
      </c>
      <c r="AU395" s="242" t="s">
        <v>126</v>
      </c>
      <c r="AV395" s="10" t="s">
        <v>85</v>
      </c>
      <c r="AW395" s="10" t="s">
        <v>35</v>
      </c>
      <c r="AX395" s="10" t="s">
        <v>77</v>
      </c>
      <c r="AY395" s="242" t="s">
        <v>272</v>
      </c>
    </row>
    <row r="396" s="11" customFormat="1" ht="16.5" customHeight="1">
      <c r="B396" s="243"/>
      <c r="C396" s="244"/>
      <c r="D396" s="244"/>
      <c r="E396" s="245" t="s">
        <v>22</v>
      </c>
      <c r="F396" s="246" t="s">
        <v>1415</v>
      </c>
      <c r="G396" s="244"/>
      <c r="H396" s="244"/>
      <c r="I396" s="244"/>
      <c r="J396" s="244"/>
      <c r="K396" s="247">
        <v>5.0999999999999996</v>
      </c>
      <c r="L396" s="244"/>
      <c r="M396" s="244"/>
      <c r="N396" s="244"/>
      <c r="O396" s="244"/>
      <c r="P396" s="244"/>
      <c r="Q396" s="244"/>
      <c r="R396" s="248"/>
      <c r="T396" s="249"/>
      <c r="U396" s="244"/>
      <c r="V396" s="244"/>
      <c r="W396" s="244"/>
      <c r="X396" s="244"/>
      <c r="Y396" s="244"/>
      <c r="Z396" s="244"/>
      <c r="AA396" s="250"/>
      <c r="AT396" s="251" t="s">
        <v>280</v>
      </c>
      <c r="AU396" s="251" t="s">
        <v>126</v>
      </c>
      <c r="AV396" s="11" t="s">
        <v>126</v>
      </c>
      <c r="AW396" s="11" t="s">
        <v>35</v>
      </c>
      <c r="AX396" s="11" t="s">
        <v>77</v>
      </c>
      <c r="AY396" s="251" t="s">
        <v>272</v>
      </c>
    </row>
    <row r="397" s="12" customFormat="1" ht="16.5" customHeight="1">
      <c r="B397" s="253"/>
      <c r="C397" s="254"/>
      <c r="D397" s="254"/>
      <c r="E397" s="255" t="s">
        <v>22</v>
      </c>
      <c r="F397" s="256" t="s">
        <v>284</v>
      </c>
      <c r="G397" s="254"/>
      <c r="H397" s="254"/>
      <c r="I397" s="254"/>
      <c r="J397" s="254"/>
      <c r="K397" s="257">
        <v>5.0999999999999996</v>
      </c>
      <c r="L397" s="254"/>
      <c r="M397" s="254"/>
      <c r="N397" s="254"/>
      <c r="O397" s="254"/>
      <c r="P397" s="254"/>
      <c r="Q397" s="254"/>
      <c r="R397" s="258"/>
      <c r="T397" s="259"/>
      <c r="U397" s="254"/>
      <c r="V397" s="254"/>
      <c r="W397" s="254"/>
      <c r="X397" s="254"/>
      <c r="Y397" s="254"/>
      <c r="Z397" s="254"/>
      <c r="AA397" s="260"/>
      <c r="AT397" s="261" t="s">
        <v>280</v>
      </c>
      <c r="AU397" s="261" t="s">
        <v>126</v>
      </c>
      <c r="AV397" s="12" t="s">
        <v>277</v>
      </c>
      <c r="AW397" s="12" t="s">
        <v>35</v>
      </c>
      <c r="AX397" s="12" t="s">
        <v>77</v>
      </c>
      <c r="AY397" s="261" t="s">
        <v>272</v>
      </c>
    </row>
    <row r="398" s="13" customFormat="1" ht="16.5" customHeight="1">
      <c r="B398" s="262"/>
      <c r="C398" s="263"/>
      <c r="D398" s="263"/>
      <c r="E398" s="264" t="s">
        <v>22</v>
      </c>
      <c r="F398" s="265" t="s">
        <v>285</v>
      </c>
      <c r="G398" s="263"/>
      <c r="H398" s="263"/>
      <c r="I398" s="263"/>
      <c r="J398" s="263"/>
      <c r="K398" s="266">
        <v>5.0999999999999996</v>
      </c>
      <c r="L398" s="263"/>
      <c r="M398" s="263"/>
      <c r="N398" s="263"/>
      <c r="O398" s="263"/>
      <c r="P398" s="263"/>
      <c r="Q398" s="263"/>
      <c r="R398" s="267"/>
      <c r="T398" s="268"/>
      <c r="U398" s="263"/>
      <c r="V398" s="263"/>
      <c r="W398" s="263"/>
      <c r="X398" s="263"/>
      <c r="Y398" s="263"/>
      <c r="Z398" s="263"/>
      <c r="AA398" s="269"/>
      <c r="AT398" s="270" t="s">
        <v>280</v>
      </c>
      <c r="AU398" s="270" t="s">
        <v>126</v>
      </c>
      <c r="AV398" s="13" t="s">
        <v>276</v>
      </c>
      <c r="AW398" s="13" t="s">
        <v>35</v>
      </c>
      <c r="AX398" s="13" t="s">
        <v>85</v>
      </c>
      <c r="AY398" s="270" t="s">
        <v>272</v>
      </c>
    </row>
    <row r="399" s="1" customFormat="1" ht="38.25" customHeight="1">
      <c r="B399" s="48"/>
      <c r="C399" s="223" t="s">
        <v>512</v>
      </c>
      <c r="D399" s="223" t="s">
        <v>273</v>
      </c>
      <c r="E399" s="224" t="s">
        <v>1416</v>
      </c>
      <c r="F399" s="225" t="s">
        <v>1417</v>
      </c>
      <c r="G399" s="225"/>
      <c r="H399" s="225"/>
      <c r="I399" s="225"/>
      <c r="J399" s="226" t="s">
        <v>334</v>
      </c>
      <c r="K399" s="227">
        <v>5.0999999999999996</v>
      </c>
      <c r="L399" s="228">
        <v>0</v>
      </c>
      <c r="M399" s="229"/>
      <c r="N399" s="230">
        <f>ROUND(L399*K399,2)</f>
        <v>0</v>
      </c>
      <c r="O399" s="230"/>
      <c r="P399" s="230"/>
      <c r="Q399" s="230"/>
      <c r="R399" s="50"/>
      <c r="T399" s="231" t="s">
        <v>22</v>
      </c>
      <c r="U399" s="58" t="s">
        <v>42</v>
      </c>
      <c r="V399" s="49"/>
      <c r="W399" s="232">
        <f>V399*K399</f>
        <v>0</v>
      </c>
      <c r="X399" s="232">
        <v>0.00069999999999999999</v>
      </c>
      <c r="Y399" s="232">
        <f>X399*K399</f>
        <v>0.0035699999999999998</v>
      </c>
      <c r="Z399" s="232">
        <v>0</v>
      </c>
      <c r="AA399" s="233">
        <f>Z399*K399</f>
        <v>0</v>
      </c>
      <c r="AR399" s="24" t="s">
        <v>369</v>
      </c>
      <c r="AT399" s="24" t="s">
        <v>273</v>
      </c>
      <c r="AU399" s="24" t="s">
        <v>126</v>
      </c>
      <c r="AY399" s="24" t="s">
        <v>272</v>
      </c>
      <c r="BE399" s="144">
        <f>IF(U399="základní",N399,0)</f>
        <v>0</v>
      </c>
      <c r="BF399" s="144">
        <f>IF(U399="snížená",N399,0)</f>
        <v>0</v>
      </c>
      <c r="BG399" s="144">
        <f>IF(U399="zákl. přenesená",N399,0)</f>
        <v>0</v>
      </c>
      <c r="BH399" s="144">
        <f>IF(U399="sníž. přenesená",N399,0)</f>
        <v>0</v>
      </c>
      <c r="BI399" s="144">
        <f>IF(U399="nulová",N399,0)</f>
        <v>0</v>
      </c>
      <c r="BJ399" s="24" t="s">
        <v>85</v>
      </c>
      <c r="BK399" s="144">
        <f>ROUND(L399*K399,2)</f>
        <v>0</v>
      </c>
      <c r="BL399" s="24" t="s">
        <v>369</v>
      </c>
      <c r="BM399" s="24" t="s">
        <v>1418</v>
      </c>
    </row>
    <row r="400" s="10" customFormat="1" ht="16.5" customHeight="1">
      <c r="B400" s="234"/>
      <c r="C400" s="235"/>
      <c r="D400" s="235"/>
      <c r="E400" s="236" t="s">
        <v>22</v>
      </c>
      <c r="F400" s="237" t="s">
        <v>1404</v>
      </c>
      <c r="G400" s="238"/>
      <c r="H400" s="238"/>
      <c r="I400" s="238"/>
      <c r="J400" s="235"/>
      <c r="K400" s="236" t="s">
        <v>22</v>
      </c>
      <c r="L400" s="235"/>
      <c r="M400" s="235"/>
      <c r="N400" s="235"/>
      <c r="O400" s="235"/>
      <c r="P400" s="235"/>
      <c r="Q400" s="235"/>
      <c r="R400" s="239"/>
      <c r="T400" s="240"/>
      <c r="U400" s="235"/>
      <c r="V400" s="235"/>
      <c r="W400" s="235"/>
      <c r="X400" s="235"/>
      <c r="Y400" s="235"/>
      <c r="Z400" s="235"/>
      <c r="AA400" s="241"/>
      <c r="AT400" s="242" t="s">
        <v>280</v>
      </c>
      <c r="AU400" s="242" t="s">
        <v>126</v>
      </c>
      <c r="AV400" s="10" t="s">
        <v>85</v>
      </c>
      <c r="AW400" s="10" t="s">
        <v>35</v>
      </c>
      <c r="AX400" s="10" t="s">
        <v>77</v>
      </c>
      <c r="AY400" s="242" t="s">
        <v>272</v>
      </c>
    </row>
    <row r="401" s="11" customFormat="1" ht="16.5" customHeight="1">
      <c r="B401" s="243"/>
      <c r="C401" s="244"/>
      <c r="D401" s="244"/>
      <c r="E401" s="245" t="s">
        <v>22</v>
      </c>
      <c r="F401" s="246" t="s">
        <v>22</v>
      </c>
      <c r="G401" s="244"/>
      <c r="H401" s="244"/>
      <c r="I401" s="244"/>
      <c r="J401" s="244"/>
      <c r="K401" s="247">
        <v>0</v>
      </c>
      <c r="L401" s="244"/>
      <c r="M401" s="244"/>
      <c r="N401" s="244"/>
      <c r="O401" s="244"/>
      <c r="P401" s="244"/>
      <c r="Q401" s="244"/>
      <c r="R401" s="248"/>
      <c r="T401" s="249"/>
      <c r="U401" s="244"/>
      <c r="V401" s="244"/>
      <c r="W401" s="244"/>
      <c r="X401" s="244"/>
      <c r="Y401" s="244"/>
      <c r="Z401" s="244"/>
      <c r="AA401" s="250"/>
      <c r="AT401" s="251" t="s">
        <v>280</v>
      </c>
      <c r="AU401" s="251" t="s">
        <v>126</v>
      </c>
      <c r="AV401" s="11" t="s">
        <v>126</v>
      </c>
      <c r="AW401" s="11" t="s">
        <v>6</v>
      </c>
      <c r="AX401" s="11" t="s">
        <v>77</v>
      </c>
      <c r="AY401" s="251" t="s">
        <v>272</v>
      </c>
    </row>
    <row r="402" s="10" customFormat="1" ht="16.5" customHeight="1">
      <c r="B402" s="234"/>
      <c r="C402" s="235"/>
      <c r="D402" s="235"/>
      <c r="E402" s="236" t="s">
        <v>22</v>
      </c>
      <c r="F402" s="252" t="s">
        <v>1296</v>
      </c>
      <c r="G402" s="235"/>
      <c r="H402" s="235"/>
      <c r="I402" s="235"/>
      <c r="J402" s="235"/>
      <c r="K402" s="236" t="s">
        <v>22</v>
      </c>
      <c r="L402" s="235"/>
      <c r="M402" s="235"/>
      <c r="N402" s="235"/>
      <c r="O402" s="235"/>
      <c r="P402" s="235"/>
      <c r="Q402" s="235"/>
      <c r="R402" s="239"/>
      <c r="T402" s="240"/>
      <c r="U402" s="235"/>
      <c r="V402" s="235"/>
      <c r="W402" s="235"/>
      <c r="X402" s="235"/>
      <c r="Y402" s="235"/>
      <c r="Z402" s="235"/>
      <c r="AA402" s="241"/>
      <c r="AT402" s="242" t="s">
        <v>280</v>
      </c>
      <c r="AU402" s="242" t="s">
        <v>126</v>
      </c>
      <c r="AV402" s="10" t="s">
        <v>85</v>
      </c>
      <c r="AW402" s="10" t="s">
        <v>35</v>
      </c>
      <c r="AX402" s="10" t="s">
        <v>77</v>
      </c>
      <c r="AY402" s="242" t="s">
        <v>272</v>
      </c>
    </row>
    <row r="403" s="10" customFormat="1" ht="16.5" customHeight="1">
      <c r="B403" s="234"/>
      <c r="C403" s="235"/>
      <c r="D403" s="235"/>
      <c r="E403" s="236" t="s">
        <v>22</v>
      </c>
      <c r="F403" s="252" t="s">
        <v>527</v>
      </c>
      <c r="G403" s="235"/>
      <c r="H403" s="235"/>
      <c r="I403" s="235"/>
      <c r="J403" s="235"/>
      <c r="K403" s="236" t="s">
        <v>22</v>
      </c>
      <c r="L403" s="235"/>
      <c r="M403" s="235"/>
      <c r="N403" s="235"/>
      <c r="O403" s="235"/>
      <c r="P403" s="235"/>
      <c r="Q403" s="235"/>
      <c r="R403" s="239"/>
      <c r="T403" s="240"/>
      <c r="U403" s="235"/>
      <c r="V403" s="235"/>
      <c r="W403" s="235"/>
      <c r="X403" s="235"/>
      <c r="Y403" s="235"/>
      <c r="Z403" s="235"/>
      <c r="AA403" s="241"/>
      <c r="AT403" s="242" t="s">
        <v>280</v>
      </c>
      <c r="AU403" s="242" t="s">
        <v>126</v>
      </c>
      <c r="AV403" s="10" t="s">
        <v>85</v>
      </c>
      <c r="AW403" s="10" t="s">
        <v>35</v>
      </c>
      <c r="AX403" s="10" t="s">
        <v>77</v>
      </c>
      <c r="AY403" s="242" t="s">
        <v>272</v>
      </c>
    </row>
    <row r="404" s="11" customFormat="1" ht="16.5" customHeight="1">
      <c r="B404" s="243"/>
      <c r="C404" s="244"/>
      <c r="D404" s="244"/>
      <c r="E404" s="245" t="s">
        <v>22</v>
      </c>
      <c r="F404" s="246" t="s">
        <v>1415</v>
      </c>
      <c r="G404" s="244"/>
      <c r="H404" s="244"/>
      <c r="I404" s="244"/>
      <c r="J404" s="244"/>
      <c r="K404" s="247">
        <v>5.0999999999999996</v>
      </c>
      <c r="L404" s="244"/>
      <c r="M404" s="244"/>
      <c r="N404" s="244"/>
      <c r="O404" s="244"/>
      <c r="P404" s="244"/>
      <c r="Q404" s="244"/>
      <c r="R404" s="248"/>
      <c r="T404" s="249"/>
      <c r="U404" s="244"/>
      <c r="V404" s="244"/>
      <c r="W404" s="244"/>
      <c r="X404" s="244"/>
      <c r="Y404" s="244"/>
      <c r="Z404" s="244"/>
      <c r="AA404" s="250"/>
      <c r="AT404" s="251" t="s">
        <v>280</v>
      </c>
      <c r="AU404" s="251" t="s">
        <v>126</v>
      </c>
      <c r="AV404" s="11" t="s">
        <v>126</v>
      </c>
      <c r="AW404" s="11" t="s">
        <v>35</v>
      </c>
      <c r="AX404" s="11" t="s">
        <v>77</v>
      </c>
      <c r="AY404" s="251" t="s">
        <v>272</v>
      </c>
    </row>
    <row r="405" s="12" customFormat="1" ht="16.5" customHeight="1">
      <c r="B405" s="253"/>
      <c r="C405" s="254"/>
      <c r="D405" s="254"/>
      <c r="E405" s="255" t="s">
        <v>22</v>
      </c>
      <c r="F405" s="256" t="s">
        <v>284</v>
      </c>
      <c r="G405" s="254"/>
      <c r="H405" s="254"/>
      <c r="I405" s="254"/>
      <c r="J405" s="254"/>
      <c r="K405" s="257">
        <v>5.0999999999999996</v>
      </c>
      <c r="L405" s="254"/>
      <c r="M405" s="254"/>
      <c r="N405" s="254"/>
      <c r="O405" s="254"/>
      <c r="P405" s="254"/>
      <c r="Q405" s="254"/>
      <c r="R405" s="258"/>
      <c r="T405" s="259"/>
      <c r="U405" s="254"/>
      <c r="V405" s="254"/>
      <c r="W405" s="254"/>
      <c r="X405" s="254"/>
      <c r="Y405" s="254"/>
      <c r="Z405" s="254"/>
      <c r="AA405" s="260"/>
      <c r="AT405" s="261" t="s">
        <v>280</v>
      </c>
      <c r="AU405" s="261" t="s">
        <v>126</v>
      </c>
      <c r="AV405" s="12" t="s">
        <v>277</v>
      </c>
      <c r="AW405" s="12" t="s">
        <v>35</v>
      </c>
      <c r="AX405" s="12" t="s">
        <v>77</v>
      </c>
      <c r="AY405" s="261" t="s">
        <v>272</v>
      </c>
    </row>
    <row r="406" s="13" customFormat="1" ht="16.5" customHeight="1">
      <c r="B406" s="262"/>
      <c r="C406" s="263"/>
      <c r="D406" s="263"/>
      <c r="E406" s="264" t="s">
        <v>1280</v>
      </c>
      <c r="F406" s="265" t="s">
        <v>285</v>
      </c>
      <c r="G406" s="263"/>
      <c r="H406" s="263"/>
      <c r="I406" s="263"/>
      <c r="J406" s="263"/>
      <c r="K406" s="266">
        <v>5.0999999999999996</v>
      </c>
      <c r="L406" s="263"/>
      <c r="M406" s="263"/>
      <c r="N406" s="263"/>
      <c r="O406" s="263"/>
      <c r="P406" s="263"/>
      <c r="Q406" s="263"/>
      <c r="R406" s="267"/>
      <c r="T406" s="268"/>
      <c r="U406" s="263"/>
      <c r="V406" s="263"/>
      <c r="W406" s="263"/>
      <c r="X406" s="263"/>
      <c r="Y406" s="263"/>
      <c r="Z406" s="263"/>
      <c r="AA406" s="269"/>
      <c r="AT406" s="270" t="s">
        <v>280</v>
      </c>
      <c r="AU406" s="270" t="s">
        <v>126</v>
      </c>
      <c r="AV406" s="13" t="s">
        <v>276</v>
      </c>
      <c r="AW406" s="13" t="s">
        <v>35</v>
      </c>
      <c r="AX406" s="13" t="s">
        <v>85</v>
      </c>
      <c r="AY406" s="270" t="s">
        <v>272</v>
      </c>
    </row>
    <row r="407" s="1" customFormat="1" ht="16.5" customHeight="1">
      <c r="B407" s="48"/>
      <c r="C407" s="271" t="s">
        <v>180</v>
      </c>
      <c r="D407" s="271" t="s">
        <v>349</v>
      </c>
      <c r="E407" s="272" t="s">
        <v>1419</v>
      </c>
      <c r="F407" s="273" t="s">
        <v>1420</v>
      </c>
      <c r="G407" s="273"/>
      <c r="H407" s="273"/>
      <c r="I407" s="273"/>
      <c r="J407" s="274" t="s">
        <v>334</v>
      </c>
      <c r="K407" s="275">
        <v>5.6100000000000003</v>
      </c>
      <c r="L407" s="276">
        <v>0</v>
      </c>
      <c r="M407" s="277"/>
      <c r="N407" s="278">
        <f>ROUND(L407*K407,2)</f>
        <v>0</v>
      </c>
      <c r="O407" s="230"/>
      <c r="P407" s="230"/>
      <c r="Q407" s="230"/>
      <c r="R407" s="50"/>
      <c r="T407" s="231" t="s">
        <v>22</v>
      </c>
      <c r="U407" s="58" t="s">
        <v>42</v>
      </c>
      <c r="V407" s="49"/>
      <c r="W407" s="232">
        <f>V407*K407</f>
        <v>0</v>
      </c>
      <c r="X407" s="232">
        <v>0.0028700000000000002</v>
      </c>
      <c r="Y407" s="232">
        <f>X407*K407</f>
        <v>0.016100700000000003</v>
      </c>
      <c r="Z407" s="232">
        <v>0</v>
      </c>
      <c r="AA407" s="233">
        <f>Z407*K407</f>
        <v>0</v>
      </c>
      <c r="AR407" s="24" t="s">
        <v>469</v>
      </c>
      <c r="AT407" s="24" t="s">
        <v>349</v>
      </c>
      <c r="AU407" s="24" t="s">
        <v>126</v>
      </c>
      <c r="AY407" s="24" t="s">
        <v>272</v>
      </c>
      <c r="BE407" s="144">
        <f>IF(U407="základní",N407,0)</f>
        <v>0</v>
      </c>
      <c r="BF407" s="144">
        <f>IF(U407="snížená",N407,0)</f>
        <v>0</v>
      </c>
      <c r="BG407" s="144">
        <f>IF(U407="zákl. přenesená",N407,0)</f>
        <v>0</v>
      </c>
      <c r="BH407" s="144">
        <f>IF(U407="sníž. přenesená",N407,0)</f>
        <v>0</v>
      </c>
      <c r="BI407" s="144">
        <f>IF(U407="nulová",N407,0)</f>
        <v>0</v>
      </c>
      <c r="BJ407" s="24" t="s">
        <v>85</v>
      </c>
      <c r="BK407" s="144">
        <f>ROUND(L407*K407,2)</f>
        <v>0</v>
      </c>
      <c r="BL407" s="24" t="s">
        <v>369</v>
      </c>
      <c r="BM407" s="24" t="s">
        <v>1421</v>
      </c>
    </row>
    <row r="408" s="10" customFormat="1" ht="16.5" customHeight="1">
      <c r="B408" s="234"/>
      <c r="C408" s="235"/>
      <c r="D408" s="235"/>
      <c r="E408" s="236" t="s">
        <v>22</v>
      </c>
      <c r="F408" s="237" t="s">
        <v>1420</v>
      </c>
      <c r="G408" s="238"/>
      <c r="H408" s="238"/>
      <c r="I408" s="238"/>
      <c r="J408" s="235"/>
      <c r="K408" s="236" t="s">
        <v>22</v>
      </c>
      <c r="L408" s="235"/>
      <c r="M408" s="235"/>
      <c r="N408" s="235"/>
      <c r="O408" s="235"/>
      <c r="P408" s="235"/>
      <c r="Q408" s="235"/>
      <c r="R408" s="239"/>
      <c r="T408" s="240"/>
      <c r="U408" s="235"/>
      <c r="V408" s="235"/>
      <c r="W408" s="235"/>
      <c r="X408" s="235"/>
      <c r="Y408" s="235"/>
      <c r="Z408" s="235"/>
      <c r="AA408" s="241"/>
      <c r="AT408" s="242" t="s">
        <v>280</v>
      </c>
      <c r="AU408" s="242" t="s">
        <v>126</v>
      </c>
      <c r="AV408" s="10" t="s">
        <v>85</v>
      </c>
      <c r="AW408" s="10" t="s">
        <v>35</v>
      </c>
      <c r="AX408" s="10" t="s">
        <v>77</v>
      </c>
      <c r="AY408" s="242" t="s">
        <v>272</v>
      </c>
    </row>
    <row r="409" s="10" customFormat="1" ht="16.5" customHeight="1">
      <c r="B409" s="234"/>
      <c r="C409" s="235"/>
      <c r="D409" s="235"/>
      <c r="E409" s="236" t="s">
        <v>22</v>
      </c>
      <c r="F409" s="252" t="s">
        <v>930</v>
      </c>
      <c r="G409" s="235"/>
      <c r="H409" s="235"/>
      <c r="I409" s="235"/>
      <c r="J409" s="235"/>
      <c r="K409" s="236" t="s">
        <v>22</v>
      </c>
      <c r="L409" s="235"/>
      <c r="M409" s="235"/>
      <c r="N409" s="235"/>
      <c r="O409" s="235"/>
      <c r="P409" s="235"/>
      <c r="Q409" s="235"/>
      <c r="R409" s="239"/>
      <c r="T409" s="240"/>
      <c r="U409" s="235"/>
      <c r="V409" s="235"/>
      <c r="W409" s="235"/>
      <c r="X409" s="235"/>
      <c r="Y409" s="235"/>
      <c r="Z409" s="235"/>
      <c r="AA409" s="241"/>
      <c r="AT409" s="242" t="s">
        <v>280</v>
      </c>
      <c r="AU409" s="242" t="s">
        <v>126</v>
      </c>
      <c r="AV409" s="10" t="s">
        <v>85</v>
      </c>
      <c r="AW409" s="10" t="s">
        <v>35</v>
      </c>
      <c r="AX409" s="10" t="s">
        <v>77</v>
      </c>
      <c r="AY409" s="242" t="s">
        <v>272</v>
      </c>
    </row>
    <row r="410" s="11" customFormat="1" ht="16.5" customHeight="1">
      <c r="B410" s="243"/>
      <c r="C410" s="244"/>
      <c r="D410" s="244"/>
      <c r="E410" s="245" t="s">
        <v>22</v>
      </c>
      <c r="F410" s="246" t="s">
        <v>22</v>
      </c>
      <c r="G410" s="244"/>
      <c r="H410" s="244"/>
      <c r="I410" s="244"/>
      <c r="J410" s="244"/>
      <c r="K410" s="247">
        <v>0</v>
      </c>
      <c r="L410" s="244"/>
      <c r="M410" s="244"/>
      <c r="N410" s="244"/>
      <c r="O410" s="244"/>
      <c r="P410" s="244"/>
      <c r="Q410" s="244"/>
      <c r="R410" s="248"/>
      <c r="T410" s="249"/>
      <c r="U410" s="244"/>
      <c r="V410" s="244"/>
      <c r="W410" s="244"/>
      <c r="X410" s="244"/>
      <c r="Y410" s="244"/>
      <c r="Z410" s="244"/>
      <c r="AA410" s="250"/>
      <c r="AT410" s="251" t="s">
        <v>280</v>
      </c>
      <c r="AU410" s="251" t="s">
        <v>126</v>
      </c>
      <c r="AV410" s="11" t="s">
        <v>126</v>
      </c>
      <c r="AW410" s="11" t="s">
        <v>6</v>
      </c>
      <c r="AX410" s="11" t="s">
        <v>77</v>
      </c>
      <c r="AY410" s="251" t="s">
        <v>272</v>
      </c>
    </row>
    <row r="411" s="10" customFormat="1" ht="16.5" customHeight="1">
      <c r="B411" s="234"/>
      <c r="C411" s="235"/>
      <c r="D411" s="235"/>
      <c r="E411" s="236" t="s">
        <v>22</v>
      </c>
      <c r="F411" s="252" t="s">
        <v>1404</v>
      </c>
      <c r="G411" s="235"/>
      <c r="H411" s="235"/>
      <c r="I411" s="235"/>
      <c r="J411" s="235"/>
      <c r="K411" s="236" t="s">
        <v>22</v>
      </c>
      <c r="L411" s="235"/>
      <c r="M411" s="235"/>
      <c r="N411" s="235"/>
      <c r="O411" s="235"/>
      <c r="P411" s="235"/>
      <c r="Q411" s="235"/>
      <c r="R411" s="239"/>
      <c r="T411" s="240"/>
      <c r="U411" s="235"/>
      <c r="V411" s="235"/>
      <c r="W411" s="235"/>
      <c r="X411" s="235"/>
      <c r="Y411" s="235"/>
      <c r="Z411" s="235"/>
      <c r="AA411" s="241"/>
      <c r="AT411" s="242" t="s">
        <v>280</v>
      </c>
      <c r="AU411" s="242" t="s">
        <v>126</v>
      </c>
      <c r="AV411" s="10" t="s">
        <v>85</v>
      </c>
      <c r="AW411" s="10" t="s">
        <v>35</v>
      </c>
      <c r="AX411" s="10" t="s">
        <v>77</v>
      </c>
      <c r="AY411" s="242" t="s">
        <v>272</v>
      </c>
    </row>
    <row r="412" s="11" customFormat="1" ht="16.5" customHeight="1">
      <c r="B412" s="243"/>
      <c r="C412" s="244"/>
      <c r="D412" s="244"/>
      <c r="E412" s="245" t="s">
        <v>22</v>
      </c>
      <c r="F412" s="246" t="s">
        <v>1422</v>
      </c>
      <c r="G412" s="244"/>
      <c r="H412" s="244"/>
      <c r="I412" s="244"/>
      <c r="J412" s="244"/>
      <c r="K412" s="247">
        <v>5.6100000000000003</v>
      </c>
      <c r="L412" s="244"/>
      <c r="M412" s="244"/>
      <c r="N412" s="244"/>
      <c r="O412" s="244"/>
      <c r="P412" s="244"/>
      <c r="Q412" s="244"/>
      <c r="R412" s="248"/>
      <c r="T412" s="249"/>
      <c r="U412" s="244"/>
      <c r="V412" s="244"/>
      <c r="W412" s="244"/>
      <c r="X412" s="244"/>
      <c r="Y412" s="244"/>
      <c r="Z412" s="244"/>
      <c r="AA412" s="250"/>
      <c r="AT412" s="251" t="s">
        <v>280</v>
      </c>
      <c r="AU412" s="251" t="s">
        <v>126</v>
      </c>
      <c r="AV412" s="11" t="s">
        <v>126</v>
      </c>
      <c r="AW412" s="11" t="s">
        <v>35</v>
      </c>
      <c r="AX412" s="11" t="s">
        <v>77</v>
      </c>
      <c r="AY412" s="251" t="s">
        <v>272</v>
      </c>
    </row>
    <row r="413" s="12" customFormat="1" ht="16.5" customHeight="1">
      <c r="B413" s="253"/>
      <c r="C413" s="254"/>
      <c r="D413" s="254"/>
      <c r="E413" s="255" t="s">
        <v>22</v>
      </c>
      <c r="F413" s="256" t="s">
        <v>284</v>
      </c>
      <c r="G413" s="254"/>
      <c r="H413" s="254"/>
      <c r="I413" s="254"/>
      <c r="J413" s="254"/>
      <c r="K413" s="257">
        <v>5.6100000000000003</v>
      </c>
      <c r="L413" s="254"/>
      <c r="M413" s="254"/>
      <c r="N413" s="254"/>
      <c r="O413" s="254"/>
      <c r="P413" s="254"/>
      <c r="Q413" s="254"/>
      <c r="R413" s="258"/>
      <c r="T413" s="259"/>
      <c r="U413" s="254"/>
      <c r="V413" s="254"/>
      <c r="W413" s="254"/>
      <c r="X413" s="254"/>
      <c r="Y413" s="254"/>
      <c r="Z413" s="254"/>
      <c r="AA413" s="260"/>
      <c r="AT413" s="261" t="s">
        <v>280</v>
      </c>
      <c r="AU413" s="261" t="s">
        <v>126</v>
      </c>
      <c r="AV413" s="12" t="s">
        <v>277</v>
      </c>
      <c r="AW413" s="12" t="s">
        <v>35</v>
      </c>
      <c r="AX413" s="12" t="s">
        <v>77</v>
      </c>
      <c r="AY413" s="261" t="s">
        <v>272</v>
      </c>
    </row>
    <row r="414" s="13" customFormat="1" ht="16.5" customHeight="1">
      <c r="B414" s="262"/>
      <c r="C414" s="263"/>
      <c r="D414" s="263"/>
      <c r="E414" s="264" t="s">
        <v>22</v>
      </c>
      <c r="F414" s="265" t="s">
        <v>285</v>
      </c>
      <c r="G414" s="263"/>
      <c r="H414" s="263"/>
      <c r="I414" s="263"/>
      <c r="J414" s="263"/>
      <c r="K414" s="266">
        <v>5.6100000000000003</v>
      </c>
      <c r="L414" s="263"/>
      <c r="M414" s="263"/>
      <c r="N414" s="263"/>
      <c r="O414" s="263"/>
      <c r="P414" s="263"/>
      <c r="Q414" s="263"/>
      <c r="R414" s="267"/>
      <c r="T414" s="268"/>
      <c r="U414" s="263"/>
      <c r="V414" s="263"/>
      <c r="W414" s="263"/>
      <c r="X414" s="263"/>
      <c r="Y414" s="263"/>
      <c r="Z414" s="263"/>
      <c r="AA414" s="269"/>
      <c r="AT414" s="270" t="s">
        <v>280</v>
      </c>
      <c r="AU414" s="270" t="s">
        <v>126</v>
      </c>
      <c r="AV414" s="13" t="s">
        <v>276</v>
      </c>
      <c r="AW414" s="13" t="s">
        <v>35</v>
      </c>
      <c r="AX414" s="13" t="s">
        <v>85</v>
      </c>
      <c r="AY414" s="270" t="s">
        <v>272</v>
      </c>
    </row>
    <row r="415" s="1" customFormat="1" ht="25.5" customHeight="1">
      <c r="B415" s="48"/>
      <c r="C415" s="223" t="s">
        <v>523</v>
      </c>
      <c r="D415" s="223" t="s">
        <v>273</v>
      </c>
      <c r="E415" s="224" t="s">
        <v>1423</v>
      </c>
      <c r="F415" s="225" t="s">
        <v>1424</v>
      </c>
      <c r="G415" s="225"/>
      <c r="H415" s="225"/>
      <c r="I415" s="225"/>
      <c r="J415" s="226" t="s">
        <v>546</v>
      </c>
      <c r="K415" s="227">
        <v>10</v>
      </c>
      <c r="L415" s="228">
        <v>0</v>
      </c>
      <c r="M415" s="229"/>
      <c r="N415" s="230">
        <f>ROUND(L415*K415,2)</f>
        <v>0</v>
      </c>
      <c r="O415" s="230"/>
      <c r="P415" s="230"/>
      <c r="Q415" s="230"/>
      <c r="R415" s="50"/>
      <c r="T415" s="231" t="s">
        <v>22</v>
      </c>
      <c r="U415" s="58" t="s">
        <v>42</v>
      </c>
      <c r="V415" s="49"/>
      <c r="W415" s="232">
        <f>V415*K415</f>
        <v>0</v>
      </c>
      <c r="X415" s="232">
        <v>3.0000000000000001E-05</v>
      </c>
      <c r="Y415" s="232">
        <f>X415*K415</f>
        <v>0.00030000000000000003</v>
      </c>
      <c r="Z415" s="232">
        <v>0</v>
      </c>
      <c r="AA415" s="233">
        <f>Z415*K415</f>
        <v>0</v>
      </c>
      <c r="AR415" s="24" t="s">
        <v>369</v>
      </c>
      <c r="AT415" s="24" t="s">
        <v>273</v>
      </c>
      <c r="AU415" s="24" t="s">
        <v>126</v>
      </c>
      <c r="AY415" s="24" t="s">
        <v>272</v>
      </c>
      <c r="BE415" s="144">
        <f>IF(U415="základní",N415,0)</f>
        <v>0</v>
      </c>
      <c r="BF415" s="144">
        <f>IF(U415="snížená",N415,0)</f>
        <v>0</v>
      </c>
      <c r="BG415" s="144">
        <f>IF(U415="zákl. přenesená",N415,0)</f>
        <v>0</v>
      </c>
      <c r="BH415" s="144">
        <f>IF(U415="sníž. přenesená",N415,0)</f>
        <v>0</v>
      </c>
      <c r="BI415" s="144">
        <f>IF(U415="nulová",N415,0)</f>
        <v>0</v>
      </c>
      <c r="BJ415" s="24" t="s">
        <v>85</v>
      </c>
      <c r="BK415" s="144">
        <f>ROUND(L415*K415,2)</f>
        <v>0</v>
      </c>
      <c r="BL415" s="24" t="s">
        <v>369</v>
      </c>
      <c r="BM415" s="24" t="s">
        <v>1425</v>
      </c>
    </row>
    <row r="416" s="10" customFormat="1" ht="16.5" customHeight="1">
      <c r="B416" s="234"/>
      <c r="C416" s="235"/>
      <c r="D416" s="235"/>
      <c r="E416" s="236" t="s">
        <v>22</v>
      </c>
      <c r="F416" s="237" t="s">
        <v>1404</v>
      </c>
      <c r="G416" s="238"/>
      <c r="H416" s="238"/>
      <c r="I416" s="238"/>
      <c r="J416" s="235"/>
      <c r="K416" s="236" t="s">
        <v>22</v>
      </c>
      <c r="L416" s="235"/>
      <c r="M416" s="235"/>
      <c r="N416" s="235"/>
      <c r="O416" s="235"/>
      <c r="P416" s="235"/>
      <c r="Q416" s="235"/>
      <c r="R416" s="239"/>
      <c r="T416" s="240"/>
      <c r="U416" s="235"/>
      <c r="V416" s="235"/>
      <c r="W416" s="235"/>
      <c r="X416" s="235"/>
      <c r="Y416" s="235"/>
      <c r="Z416" s="235"/>
      <c r="AA416" s="241"/>
      <c r="AT416" s="242" t="s">
        <v>280</v>
      </c>
      <c r="AU416" s="242" t="s">
        <v>126</v>
      </c>
      <c r="AV416" s="10" t="s">
        <v>85</v>
      </c>
      <c r="AW416" s="10" t="s">
        <v>35</v>
      </c>
      <c r="AX416" s="10" t="s">
        <v>77</v>
      </c>
      <c r="AY416" s="242" t="s">
        <v>272</v>
      </c>
    </row>
    <row r="417" s="11" customFormat="1" ht="16.5" customHeight="1">
      <c r="B417" s="243"/>
      <c r="C417" s="244"/>
      <c r="D417" s="244"/>
      <c r="E417" s="245" t="s">
        <v>22</v>
      </c>
      <c r="F417" s="246" t="s">
        <v>22</v>
      </c>
      <c r="G417" s="244"/>
      <c r="H417" s="244"/>
      <c r="I417" s="244"/>
      <c r="J417" s="244"/>
      <c r="K417" s="247">
        <v>0</v>
      </c>
      <c r="L417" s="244"/>
      <c r="M417" s="244"/>
      <c r="N417" s="244"/>
      <c r="O417" s="244"/>
      <c r="P417" s="244"/>
      <c r="Q417" s="244"/>
      <c r="R417" s="248"/>
      <c r="T417" s="249"/>
      <c r="U417" s="244"/>
      <c r="V417" s="244"/>
      <c r="W417" s="244"/>
      <c r="X417" s="244"/>
      <c r="Y417" s="244"/>
      <c r="Z417" s="244"/>
      <c r="AA417" s="250"/>
      <c r="AT417" s="251" t="s">
        <v>280</v>
      </c>
      <c r="AU417" s="251" t="s">
        <v>126</v>
      </c>
      <c r="AV417" s="11" t="s">
        <v>126</v>
      </c>
      <c r="AW417" s="11" t="s">
        <v>6</v>
      </c>
      <c r="AX417" s="11" t="s">
        <v>77</v>
      </c>
      <c r="AY417" s="251" t="s">
        <v>272</v>
      </c>
    </row>
    <row r="418" s="10" customFormat="1" ht="16.5" customHeight="1">
      <c r="B418" s="234"/>
      <c r="C418" s="235"/>
      <c r="D418" s="235"/>
      <c r="E418" s="236" t="s">
        <v>22</v>
      </c>
      <c r="F418" s="252" t="s">
        <v>1296</v>
      </c>
      <c r="G418" s="235"/>
      <c r="H418" s="235"/>
      <c r="I418" s="235"/>
      <c r="J418" s="235"/>
      <c r="K418" s="236" t="s">
        <v>22</v>
      </c>
      <c r="L418" s="235"/>
      <c r="M418" s="235"/>
      <c r="N418" s="235"/>
      <c r="O418" s="235"/>
      <c r="P418" s="235"/>
      <c r="Q418" s="235"/>
      <c r="R418" s="239"/>
      <c r="T418" s="240"/>
      <c r="U418" s="235"/>
      <c r="V418" s="235"/>
      <c r="W418" s="235"/>
      <c r="X418" s="235"/>
      <c r="Y418" s="235"/>
      <c r="Z418" s="235"/>
      <c r="AA418" s="241"/>
      <c r="AT418" s="242" t="s">
        <v>280</v>
      </c>
      <c r="AU418" s="242" t="s">
        <v>126</v>
      </c>
      <c r="AV418" s="10" t="s">
        <v>85</v>
      </c>
      <c r="AW418" s="10" t="s">
        <v>35</v>
      </c>
      <c r="AX418" s="10" t="s">
        <v>77</v>
      </c>
      <c r="AY418" s="242" t="s">
        <v>272</v>
      </c>
    </row>
    <row r="419" s="10" customFormat="1" ht="16.5" customHeight="1">
      <c r="B419" s="234"/>
      <c r="C419" s="235"/>
      <c r="D419" s="235"/>
      <c r="E419" s="236" t="s">
        <v>22</v>
      </c>
      <c r="F419" s="252" t="s">
        <v>527</v>
      </c>
      <c r="G419" s="235"/>
      <c r="H419" s="235"/>
      <c r="I419" s="235"/>
      <c r="J419" s="235"/>
      <c r="K419" s="236" t="s">
        <v>22</v>
      </c>
      <c r="L419" s="235"/>
      <c r="M419" s="235"/>
      <c r="N419" s="235"/>
      <c r="O419" s="235"/>
      <c r="P419" s="235"/>
      <c r="Q419" s="235"/>
      <c r="R419" s="239"/>
      <c r="T419" s="240"/>
      <c r="U419" s="235"/>
      <c r="V419" s="235"/>
      <c r="W419" s="235"/>
      <c r="X419" s="235"/>
      <c r="Y419" s="235"/>
      <c r="Z419" s="235"/>
      <c r="AA419" s="241"/>
      <c r="AT419" s="242" t="s">
        <v>280</v>
      </c>
      <c r="AU419" s="242" t="s">
        <v>126</v>
      </c>
      <c r="AV419" s="10" t="s">
        <v>85</v>
      </c>
      <c r="AW419" s="10" t="s">
        <v>35</v>
      </c>
      <c r="AX419" s="10" t="s">
        <v>77</v>
      </c>
      <c r="AY419" s="242" t="s">
        <v>272</v>
      </c>
    </row>
    <row r="420" s="11" customFormat="1" ht="16.5" customHeight="1">
      <c r="B420" s="243"/>
      <c r="C420" s="244"/>
      <c r="D420" s="244"/>
      <c r="E420" s="245" t="s">
        <v>22</v>
      </c>
      <c r="F420" s="246" t="s">
        <v>1426</v>
      </c>
      <c r="G420" s="244"/>
      <c r="H420" s="244"/>
      <c r="I420" s="244"/>
      <c r="J420" s="244"/>
      <c r="K420" s="247">
        <v>10</v>
      </c>
      <c r="L420" s="244"/>
      <c r="M420" s="244"/>
      <c r="N420" s="244"/>
      <c r="O420" s="244"/>
      <c r="P420" s="244"/>
      <c r="Q420" s="244"/>
      <c r="R420" s="248"/>
      <c r="T420" s="249"/>
      <c r="U420" s="244"/>
      <c r="V420" s="244"/>
      <c r="W420" s="244"/>
      <c r="X420" s="244"/>
      <c r="Y420" s="244"/>
      <c r="Z420" s="244"/>
      <c r="AA420" s="250"/>
      <c r="AT420" s="251" t="s">
        <v>280</v>
      </c>
      <c r="AU420" s="251" t="s">
        <v>126</v>
      </c>
      <c r="AV420" s="11" t="s">
        <v>126</v>
      </c>
      <c r="AW420" s="11" t="s">
        <v>35</v>
      </c>
      <c r="AX420" s="11" t="s">
        <v>77</v>
      </c>
      <c r="AY420" s="251" t="s">
        <v>272</v>
      </c>
    </row>
    <row r="421" s="12" customFormat="1" ht="16.5" customHeight="1">
      <c r="B421" s="253"/>
      <c r="C421" s="254"/>
      <c r="D421" s="254"/>
      <c r="E421" s="255" t="s">
        <v>22</v>
      </c>
      <c r="F421" s="256" t="s">
        <v>284</v>
      </c>
      <c r="G421" s="254"/>
      <c r="H421" s="254"/>
      <c r="I421" s="254"/>
      <c r="J421" s="254"/>
      <c r="K421" s="257">
        <v>10</v>
      </c>
      <c r="L421" s="254"/>
      <c r="M421" s="254"/>
      <c r="N421" s="254"/>
      <c r="O421" s="254"/>
      <c r="P421" s="254"/>
      <c r="Q421" s="254"/>
      <c r="R421" s="258"/>
      <c r="T421" s="259"/>
      <c r="U421" s="254"/>
      <c r="V421" s="254"/>
      <c r="W421" s="254"/>
      <c r="X421" s="254"/>
      <c r="Y421" s="254"/>
      <c r="Z421" s="254"/>
      <c r="AA421" s="260"/>
      <c r="AT421" s="261" t="s">
        <v>280</v>
      </c>
      <c r="AU421" s="261" t="s">
        <v>126</v>
      </c>
      <c r="AV421" s="12" t="s">
        <v>277</v>
      </c>
      <c r="AW421" s="12" t="s">
        <v>35</v>
      </c>
      <c r="AX421" s="12" t="s">
        <v>77</v>
      </c>
      <c r="AY421" s="261" t="s">
        <v>272</v>
      </c>
    </row>
    <row r="422" s="13" customFormat="1" ht="16.5" customHeight="1">
      <c r="B422" s="262"/>
      <c r="C422" s="263"/>
      <c r="D422" s="263"/>
      <c r="E422" s="264" t="s">
        <v>1282</v>
      </c>
      <c r="F422" s="265" t="s">
        <v>285</v>
      </c>
      <c r="G422" s="263"/>
      <c r="H422" s="263"/>
      <c r="I422" s="263"/>
      <c r="J422" s="263"/>
      <c r="K422" s="266">
        <v>10</v>
      </c>
      <c r="L422" s="263"/>
      <c r="M422" s="263"/>
      <c r="N422" s="263"/>
      <c r="O422" s="263"/>
      <c r="P422" s="263"/>
      <c r="Q422" s="263"/>
      <c r="R422" s="267"/>
      <c r="T422" s="268"/>
      <c r="U422" s="263"/>
      <c r="V422" s="263"/>
      <c r="W422" s="263"/>
      <c r="X422" s="263"/>
      <c r="Y422" s="263"/>
      <c r="Z422" s="263"/>
      <c r="AA422" s="269"/>
      <c r="AT422" s="270" t="s">
        <v>280</v>
      </c>
      <c r="AU422" s="270" t="s">
        <v>126</v>
      </c>
      <c r="AV422" s="13" t="s">
        <v>276</v>
      </c>
      <c r="AW422" s="13" t="s">
        <v>35</v>
      </c>
      <c r="AX422" s="13" t="s">
        <v>85</v>
      </c>
      <c r="AY422" s="270" t="s">
        <v>272</v>
      </c>
    </row>
    <row r="423" s="1" customFormat="1" ht="16.5" customHeight="1">
      <c r="B423" s="48"/>
      <c r="C423" s="271" t="s">
        <v>533</v>
      </c>
      <c r="D423" s="271" t="s">
        <v>349</v>
      </c>
      <c r="E423" s="272" t="s">
        <v>1427</v>
      </c>
      <c r="F423" s="273" t="s">
        <v>1428</v>
      </c>
      <c r="G423" s="273"/>
      <c r="H423" s="273"/>
      <c r="I423" s="273"/>
      <c r="J423" s="274" t="s">
        <v>546</v>
      </c>
      <c r="K423" s="275">
        <v>11</v>
      </c>
      <c r="L423" s="276">
        <v>0</v>
      </c>
      <c r="M423" s="277"/>
      <c r="N423" s="278">
        <f>ROUND(L423*K423,2)</f>
        <v>0</v>
      </c>
      <c r="O423" s="230"/>
      <c r="P423" s="230"/>
      <c r="Q423" s="230"/>
      <c r="R423" s="50"/>
      <c r="T423" s="231" t="s">
        <v>22</v>
      </c>
      <c r="U423" s="58" t="s">
        <v>42</v>
      </c>
      <c r="V423" s="49"/>
      <c r="W423" s="232">
        <f>V423*K423</f>
        <v>0</v>
      </c>
      <c r="X423" s="232">
        <v>0.00025000000000000001</v>
      </c>
      <c r="Y423" s="232">
        <f>X423*K423</f>
        <v>0.0027499999999999998</v>
      </c>
      <c r="Z423" s="232">
        <v>0</v>
      </c>
      <c r="AA423" s="233">
        <f>Z423*K423</f>
        <v>0</v>
      </c>
      <c r="AR423" s="24" t="s">
        <v>469</v>
      </c>
      <c r="AT423" s="24" t="s">
        <v>349</v>
      </c>
      <c r="AU423" s="24" t="s">
        <v>126</v>
      </c>
      <c r="AY423" s="24" t="s">
        <v>272</v>
      </c>
      <c r="BE423" s="144">
        <f>IF(U423="základní",N423,0)</f>
        <v>0</v>
      </c>
      <c r="BF423" s="144">
        <f>IF(U423="snížená",N423,0)</f>
        <v>0</v>
      </c>
      <c r="BG423" s="144">
        <f>IF(U423="zákl. přenesená",N423,0)</f>
        <v>0</v>
      </c>
      <c r="BH423" s="144">
        <f>IF(U423="sníž. přenesená",N423,0)</f>
        <v>0</v>
      </c>
      <c r="BI423" s="144">
        <f>IF(U423="nulová",N423,0)</f>
        <v>0</v>
      </c>
      <c r="BJ423" s="24" t="s">
        <v>85</v>
      </c>
      <c r="BK423" s="144">
        <f>ROUND(L423*K423,2)</f>
        <v>0</v>
      </c>
      <c r="BL423" s="24" t="s">
        <v>369</v>
      </c>
      <c r="BM423" s="24" t="s">
        <v>1429</v>
      </c>
    </row>
    <row r="424" s="10" customFormat="1" ht="16.5" customHeight="1">
      <c r="B424" s="234"/>
      <c r="C424" s="235"/>
      <c r="D424" s="235"/>
      <c r="E424" s="236" t="s">
        <v>22</v>
      </c>
      <c r="F424" s="237" t="s">
        <v>1428</v>
      </c>
      <c r="G424" s="238"/>
      <c r="H424" s="238"/>
      <c r="I424" s="238"/>
      <c r="J424" s="235"/>
      <c r="K424" s="236" t="s">
        <v>22</v>
      </c>
      <c r="L424" s="235"/>
      <c r="M424" s="235"/>
      <c r="N424" s="235"/>
      <c r="O424" s="235"/>
      <c r="P424" s="235"/>
      <c r="Q424" s="235"/>
      <c r="R424" s="239"/>
      <c r="T424" s="240"/>
      <c r="U424" s="235"/>
      <c r="V424" s="235"/>
      <c r="W424" s="235"/>
      <c r="X424" s="235"/>
      <c r="Y424" s="235"/>
      <c r="Z424" s="235"/>
      <c r="AA424" s="241"/>
      <c r="AT424" s="242" t="s">
        <v>280</v>
      </c>
      <c r="AU424" s="242" t="s">
        <v>126</v>
      </c>
      <c r="AV424" s="10" t="s">
        <v>85</v>
      </c>
      <c r="AW424" s="10" t="s">
        <v>35</v>
      </c>
      <c r="AX424" s="10" t="s">
        <v>77</v>
      </c>
      <c r="AY424" s="242" t="s">
        <v>272</v>
      </c>
    </row>
    <row r="425" s="10" customFormat="1" ht="16.5" customHeight="1">
      <c r="B425" s="234"/>
      <c r="C425" s="235"/>
      <c r="D425" s="235"/>
      <c r="E425" s="236" t="s">
        <v>22</v>
      </c>
      <c r="F425" s="252" t="s">
        <v>930</v>
      </c>
      <c r="G425" s="235"/>
      <c r="H425" s="235"/>
      <c r="I425" s="235"/>
      <c r="J425" s="235"/>
      <c r="K425" s="236" t="s">
        <v>22</v>
      </c>
      <c r="L425" s="235"/>
      <c r="M425" s="235"/>
      <c r="N425" s="235"/>
      <c r="O425" s="235"/>
      <c r="P425" s="235"/>
      <c r="Q425" s="235"/>
      <c r="R425" s="239"/>
      <c r="T425" s="240"/>
      <c r="U425" s="235"/>
      <c r="V425" s="235"/>
      <c r="W425" s="235"/>
      <c r="X425" s="235"/>
      <c r="Y425" s="235"/>
      <c r="Z425" s="235"/>
      <c r="AA425" s="241"/>
      <c r="AT425" s="242" t="s">
        <v>280</v>
      </c>
      <c r="AU425" s="242" t="s">
        <v>126</v>
      </c>
      <c r="AV425" s="10" t="s">
        <v>85</v>
      </c>
      <c r="AW425" s="10" t="s">
        <v>35</v>
      </c>
      <c r="AX425" s="10" t="s">
        <v>77</v>
      </c>
      <c r="AY425" s="242" t="s">
        <v>272</v>
      </c>
    </row>
    <row r="426" s="11" customFormat="1" ht="16.5" customHeight="1">
      <c r="B426" s="243"/>
      <c r="C426" s="244"/>
      <c r="D426" s="244"/>
      <c r="E426" s="245" t="s">
        <v>22</v>
      </c>
      <c r="F426" s="246" t="s">
        <v>22</v>
      </c>
      <c r="G426" s="244"/>
      <c r="H426" s="244"/>
      <c r="I426" s="244"/>
      <c r="J426" s="244"/>
      <c r="K426" s="247">
        <v>0</v>
      </c>
      <c r="L426" s="244"/>
      <c r="M426" s="244"/>
      <c r="N426" s="244"/>
      <c r="O426" s="244"/>
      <c r="P426" s="244"/>
      <c r="Q426" s="244"/>
      <c r="R426" s="248"/>
      <c r="T426" s="249"/>
      <c r="U426" s="244"/>
      <c r="V426" s="244"/>
      <c r="W426" s="244"/>
      <c r="X426" s="244"/>
      <c r="Y426" s="244"/>
      <c r="Z426" s="244"/>
      <c r="AA426" s="250"/>
      <c r="AT426" s="251" t="s">
        <v>280</v>
      </c>
      <c r="AU426" s="251" t="s">
        <v>126</v>
      </c>
      <c r="AV426" s="11" t="s">
        <v>126</v>
      </c>
      <c r="AW426" s="11" t="s">
        <v>6</v>
      </c>
      <c r="AX426" s="11" t="s">
        <v>77</v>
      </c>
      <c r="AY426" s="251" t="s">
        <v>272</v>
      </c>
    </row>
    <row r="427" s="10" customFormat="1" ht="16.5" customHeight="1">
      <c r="B427" s="234"/>
      <c r="C427" s="235"/>
      <c r="D427" s="235"/>
      <c r="E427" s="236" t="s">
        <v>22</v>
      </c>
      <c r="F427" s="252" t="s">
        <v>1404</v>
      </c>
      <c r="G427" s="235"/>
      <c r="H427" s="235"/>
      <c r="I427" s="235"/>
      <c r="J427" s="235"/>
      <c r="K427" s="236" t="s">
        <v>22</v>
      </c>
      <c r="L427" s="235"/>
      <c r="M427" s="235"/>
      <c r="N427" s="235"/>
      <c r="O427" s="235"/>
      <c r="P427" s="235"/>
      <c r="Q427" s="235"/>
      <c r="R427" s="239"/>
      <c r="T427" s="240"/>
      <c r="U427" s="235"/>
      <c r="V427" s="235"/>
      <c r="W427" s="235"/>
      <c r="X427" s="235"/>
      <c r="Y427" s="235"/>
      <c r="Z427" s="235"/>
      <c r="AA427" s="241"/>
      <c r="AT427" s="242" t="s">
        <v>280</v>
      </c>
      <c r="AU427" s="242" t="s">
        <v>126</v>
      </c>
      <c r="AV427" s="10" t="s">
        <v>85</v>
      </c>
      <c r="AW427" s="10" t="s">
        <v>35</v>
      </c>
      <c r="AX427" s="10" t="s">
        <v>77</v>
      </c>
      <c r="AY427" s="242" t="s">
        <v>272</v>
      </c>
    </row>
    <row r="428" s="11" customFormat="1" ht="16.5" customHeight="1">
      <c r="B428" s="243"/>
      <c r="C428" s="244"/>
      <c r="D428" s="244"/>
      <c r="E428" s="245" t="s">
        <v>22</v>
      </c>
      <c r="F428" s="246" t="s">
        <v>1430</v>
      </c>
      <c r="G428" s="244"/>
      <c r="H428" s="244"/>
      <c r="I428" s="244"/>
      <c r="J428" s="244"/>
      <c r="K428" s="247">
        <v>11</v>
      </c>
      <c r="L428" s="244"/>
      <c r="M428" s="244"/>
      <c r="N428" s="244"/>
      <c r="O428" s="244"/>
      <c r="P428" s="244"/>
      <c r="Q428" s="244"/>
      <c r="R428" s="248"/>
      <c r="T428" s="249"/>
      <c r="U428" s="244"/>
      <c r="V428" s="244"/>
      <c r="W428" s="244"/>
      <c r="X428" s="244"/>
      <c r="Y428" s="244"/>
      <c r="Z428" s="244"/>
      <c r="AA428" s="250"/>
      <c r="AT428" s="251" t="s">
        <v>280</v>
      </c>
      <c r="AU428" s="251" t="s">
        <v>126</v>
      </c>
      <c r="AV428" s="11" t="s">
        <v>126</v>
      </c>
      <c r="AW428" s="11" t="s">
        <v>35</v>
      </c>
      <c r="AX428" s="11" t="s">
        <v>77</v>
      </c>
      <c r="AY428" s="251" t="s">
        <v>272</v>
      </c>
    </row>
    <row r="429" s="12" customFormat="1" ht="16.5" customHeight="1">
      <c r="B429" s="253"/>
      <c r="C429" s="254"/>
      <c r="D429" s="254"/>
      <c r="E429" s="255" t="s">
        <v>22</v>
      </c>
      <c r="F429" s="256" t="s">
        <v>284</v>
      </c>
      <c r="G429" s="254"/>
      <c r="H429" s="254"/>
      <c r="I429" s="254"/>
      <c r="J429" s="254"/>
      <c r="K429" s="257">
        <v>11</v>
      </c>
      <c r="L429" s="254"/>
      <c r="M429" s="254"/>
      <c r="N429" s="254"/>
      <c r="O429" s="254"/>
      <c r="P429" s="254"/>
      <c r="Q429" s="254"/>
      <c r="R429" s="258"/>
      <c r="T429" s="259"/>
      <c r="U429" s="254"/>
      <c r="V429" s="254"/>
      <c r="W429" s="254"/>
      <c r="X429" s="254"/>
      <c r="Y429" s="254"/>
      <c r="Z429" s="254"/>
      <c r="AA429" s="260"/>
      <c r="AT429" s="261" t="s">
        <v>280</v>
      </c>
      <c r="AU429" s="261" t="s">
        <v>126</v>
      </c>
      <c r="AV429" s="12" t="s">
        <v>277</v>
      </c>
      <c r="AW429" s="12" t="s">
        <v>35</v>
      </c>
      <c r="AX429" s="12" t="s">
        <v>77</v>
      </c>
      <c r="AY429" s="261" t="s">
        <v>272</v>
      </c>
    </row>
    <row r="430" s="13" customFormat="1" ht="16.5" customHeight="1">
      <c r="B430" s="262"/>
      <c r="C430" s="263"/>
      <c r="D430" s="263"/>
      <c r="E430" s="264" t="s">
        <v>22</v>
      </c>
      <c r="F430" s="265" t="s">
        <v>285</v>
      </c>
      <c r="G430" s="263"/>
      <c r="H430" s="263"/>
      <c r="I430" s="263"/>
      <c r="J430" s="263"/>
      <c r="K430" s="266">
        <v>11</v>
      </c>
      <c r="L430" s="263"/>
      <c r="M430" s="263"/>
      <c r="N430" s="263"/>
      <c r="O430" s="263"/>
      <c r="P430" s="263"/>
      <c r="Q430" s="263"/>
      <c r="R430" s="267"/>
      <c r="T430" s="268"/>
      <c r="U430" s="263"/>
      <c r="V430" s="263"/>
      <c r="W430" s="263"/>
      <c r="X430" s="263"/>
      <c r="Y430" s="263"/>
      <c r="Z430" s="263"/>
      <c r="AA430" s="269"/>
      <c r="AT430" s="270" t="s">
        <v>280</v>
      </c>
      <c r="AU430" s="270" t="s">
        <v>126</v>
      </c>
      <c r="AV430" s="13" t="s">
        <v>276</v>
      </c>
      <c r="AW430" s="13" t="s">
        <v>35</v>
      </c>
      <c r="AX430" s="13" t="s">
        <v>85</v>
      </c>
      <c r="AY430" s="270" t="s">
        <v>272</v>
      </c>
    </row>
    <row r="431" s="1" customFormat="1" ht="63.75" customHeight="1">
      <c r="B431" s="48"/>
      <c r="C431" s="223" t="s">
        <v>537</v>
      </c>
      <c r="D431" s="223" t="s">
        <v>273</v>
      </c>
      <c r="E431" s="224" t="s">
        <v>1431</v>
      </c>
      <c r="F431" s="225" t="s">
        <v>1432</v>
      </c>
      <c r="G431" s="225"/>
      <c r="H431" s="225"/>
      <c r="I431" s="225"/>
      <c r="J431" s="226" t="s">
        <v>321</v>
      </c>
      <c r="K431" s="227">
        <v>0.045999999999999999</v>
      </c>
      <c r="L431" s="228">
        <v>0</v>
      </c>
      <c r="M431" s="229"/>
      <c r="N431" s="230">
        <f>ROUND(L431*K431,2)</f>
        <v>0</v>
      </c>
      <c r="O431" s="230"/>
      <c r="P431" s="230"/>
      <c r="Q431" s="230"/>
      <c r="R431" s="50"/>
      <c r="T431" s="231" t="s">
        <v>22</v>
      </c>
      <c r="U431" s="58" t="s">
        <v>42</v>
      </c>
      <c r="V431" s="49"/>
      <c r="W431" s="232">
        <f>V431*K431</f>
        <v>0</v>
      </c>
      <c r="X431" s="232">
        <v>0</v>
      </c>
      <c r="Y431" s="232">
        <f>X431*K431</f>
        <v>0</v>
      </c>
      <c r="Z431" s="232">
        <v>0</v>
      </c>
      <c r="AA431" s="233">
        <f>Z431*K431</f>
        <v>0</v>
      </c>
      <c r="AR431" s="24" t="s">
        <v>369</v>
      </c>
      <c r="AT431" s="24" t="s">
        <v>273</v>
      </c>
      <c r="AU431" s="24" t="s">
        <v>126</v>
      </c>
      <c r="AY431" s="24" t="s">
        <v>272</v>
      </c>
      <c r="BE431" s="144">
        <f>IF(U431="základní",N431,0)</f>
        <v>0</v>
      </c>
      <c r="BF431" s="144">
        <f>IF(U431="snížená",N431,0)</f>
        <v>0</v>
      </c>
      <c r="BG431" s="144">
        <f>IF(U431="zákl. přenesená",N431,0)</f>
        <v>0</v>
      </c>
      <c r="BH431" s="144">
        <f>IF(U431="sníž. přenesená",N431,0)</f>
        <v>0</v>
      </c>
      <c r="BI431" s="144">
        <f>IF(U431="nulová",N431,0)</f>
        <v>0</v>
      </c>
      <c r="BJ431" s="24" t="s">
        <v>85</v>
      </c>
      <c r="BK431" s="144">
        <f>ROUND(L431*K431,2)</f>
        <v>0</v>
      </c>
      <c r="BL431" s="24" t="s">
        <v>369</v>
      </c>
      <c r="BM431" s="24" t="s">
        <v>1433</v>
      </c>
    </row>
    <row r="432" s="9" customFormat="1" ht="29.88" customHeight="1">
      <c r="B432" s="208"/>
      <c r="C432" s="209"/>
      <c r="D432" s="219" t="s">
        <v>249</v>
      </c>
      <c r="E432" s="219"/>
      <c r="F432" s="219"/>
      <c r="G432" s="219"/>
      <c r="H432" s="219"/>
      <c r="I432" s="219"/>
      <c r="J432" s="219"/>
      <c r="K432" s="219"/>
      <c r="L432" s="219"/>
      <c r="M432" s="219"/>
      <c r="N432" s="283">
        <f>BK432</f>
        <v>0</v>
      </c>
      <c r="O432" s="284"/>
      <c r="P432" s="284"/>
      <c r="Q432" s="284"/>
      <c r="R432" s="212"/>
      <c r="T432" s="213"/>
      <c r="U432" s="209"/>
      <c r="V432" s="209"/>
      <c r="W432" s="214">
        <f>SUM(W433:W534)</f>
        <v>0</v>
      </c>
      <c r="X432" s="209"/>
      <c r="Y432" s="214">
        <f>SUM(Y433:Y534)</f>
        <v>0.089084330000000003</v>
      </c>
      <c r="Z432" s="209"/>
      <c r="AA432" s="215">
        <f>SUM(AA433:AA534)</f>
        <v>0</v>
      </c>
      <c r="AR432" s="216" t="s">
        <v>126</v>
      </c>
      <c r="AT432" s="217" t="s">
        <v>76</v>
      </c>
      <c r="AU432" s="217" t="s">
        <v>85</v>
      </c>
      <c r="AY432" s="216" t="s">
        <v>272</v>
      </c>
      <c r="BK432" s="218">
        <f>SUM(BK433:BK534)</f>
        <v>0</v>
      </c>
    </row>
    <row r="433" s="1" customFormat="1" ht="25.5" customHeight="1">
      <c r="B433" s="48"/>
      <c r="C433" s="223" t="s">
        <v>543</v>
      </c>
      <c r="D433" s="223" t="s">
        <v>273</v>
      </c>
      <c r="E433" s="224" t="s">
        <v>966</v>
      </c>
      <c r="F433" s="225" t="s">
        <v>967</v>
      </c>
      <c r="G433" s="225"/>
      <c r="H433" s="225"/>
      <c r="I433" s="225"/>
      <c r="J433" s="226" t="s">
        <v>334</v>
      </c>
      <c r="K433" s="227">
        <v>192.846</v>
      </c>
      <c r="L433" s="228">
        <v>0</v>
      </c>
      <c r="M433" s="229"/>
      <c r="N433" s="230">
        <f>ROUND(L433*K433,2)</f>
        <v>0</v>
      </c>
      <c r="O433" s="230"/>
      <c r="P433" s="230"/>
      <c r="Q433" s="230"/>
      <c r="R433" s="50"/>
      <c r="T433" s="231" t="s">
        <v>22</v>
      </c>
      <c r="U433" s="58" t="s">
        <v>42</v>
      </c>
      <c r="V433" s="49"/>
      <c r="W433" s="232">
        <f>V433*K433</f>
        <v>0</v>
      </c>
      <c r="X433" s="232">
        <v>0</v>
      </c>
      <c r="Y433" s="232">
        <f>X433*K433</f>
        <v>0</v>
      </c>
      <c r="Z433" s="232">
        <v>0</v>
      </c>
      <c r="AA433" s="233">
        <f>Z433*K433</f>
        <v>0</v>
      </c>
      <c r="AR433" s="24" t="s">
        <v>369</v>
      </c>
      <c r="AT433" s="24" t="s">
        <v>273</v>
      </c>
      <c r="AU433" s="24" t="s">
        <v>126</v>
      </c>
      <c r="AY433" s="24" t="s">
        <v>272</v>
      </c>
      <c r="BE433" s="144">
        <f>IF(U433="základní",N433,0)</f>
        <v>0</v>
      </c>
      <c r="BF433" s="144">
        <f>IF(U433="snížená",N433,0)</f>
        <v>0</v>
      </c>
      <c r="BG433" s="144">
        <f>IF(U433="zákl. přenesená",N433,0)</f>
        <v>0</v>
      </c>
      <c r="BH433" s="144">
        <f>IF(U433="sníž. přenesená",N433,0)</f>
        <v>0</v>
      </c>
      <c r="BI433" s="144">
        <f>IF(U433="nulová",N433,0)</f>
        <v>0</v>
      </c>
      <c r="BJ433" s="24" t="s">
        <v>85</v>
      </c>
      <c r="BK433" s="144">
        <f>ROUND(L433*K433,2)</f>
        <v>0</v>
      </c>
      <c r="BL433" s="24" t="s">
        <v>369</v>
      </c>
      <c r="BM433" s="24" t="s">
        <v>1434</v>
      </c>
    </row>
    <row r="434" s="10" customFormat="1" ht="16.5" customHeight="1">
      <c r="B434" s="234"/>
      <c r="C434" s="235"/>
      <c r="D434" s="235"/>
      <c r="E434" s="236" t="s">
        <v>22</v>
      </c>
      <c r="F434" s="237" t="s">
        <v>969</v>
      </c>
      <c r="G434" s="238"/>
      <c r="H434" s="238"/>
      <c r="I434" s="238"/>
      <c r="J434" s="235"/>
      <c r="K434" s="236" t="s">
        <v>22</v>
      </c>
      <c r="L434" s="235"/>
      <c r="M434" s="235"/>
      <c r="N434" s="235"/>
      <c r="O434" s="235"/>
      <c r="P434" s="235"/>
      <c r="Q434" s="235"/>
      <c r="R434" s="239"/>
      <c r="T434" s="240"/>
      <c r="U434" s="235"/>
      <c r="V434" s="235"/>
      <c r="W434" s="235"/>
      <c r="X434" s="235"/>
      <c r="Y434" s="235"/>
      <c r="Z434" s="235"/>
      <c r="AA434" s="241"/>
      <c r="AT434" s="242" t="s">
        <v>280</v>
      </c>
      <c r="AU434" s="242" t="s">
        <v>126</v>
      </c>
      <c r="AV434" s="10" t="s">
        <v>85</v>
      </c>
      <c r="AW434" s="10" t="s">
        <v>35</v>
      </c>
      <c r="AX434" s="10" t="s">
        <v>77</v>
      </c>
      <c r="AY434" s="242" t="s">
        <v>272</v>
      </c>
    </row>
    <row r="435" s="11" customFormat="1" ht="16.5" customHeight="1">
      <c r="B435" s="243"/>
      <c r="C435" s="244"/>
      <c r="D435" s="244"/>
      <c r="E435" s="245" t="s">
        <v>22</v>
      </c>
      <c r="F435" s="246" t="s">
        <v>22</v>
      </c>
      <c r="G435" s="244"/>
      <c r="H435" s="244"/>
      <c r="I435" s="244"/>
      <c r="J435" s="244"/>
      <c r="K435" s="247">
        <v>0</v>
      </c>
      <c r="L435" s="244"/>
      <c r="M435" s="244"/>
      <c r="N435" s="244"/>
      <c r="O435" s="244"/>
      <c r="P435" s="244"/>
      <c r="Q435" s="244"/>
      <c r="R435" s="248"/>
      <c r="T435" s="249"/>
      <c r="U435" s="244"/>
      <c r="V435" s="244"/>
      <c r="W435" s="244"/>
      <c r="X435" s="244"/>
      <c r="Y435" s="244"/>
      <c r="Z435" s="244"/>
      <c r="AA435" s="250"/>
      <c r="AT435" s="251" t="s">
        <v>280</v>
      </c>
      <c r="AU435" s="251" t="s">
        <v>126</v>
      </c>
      <c r="AV435" s="11" t="s">
        <v>126</v>
      </c>
      <c r="AW435" s="11" t="s">
        <v>6</v>
      </c>
      <c r="AX435" s="11" t="s">
        <v>77</v>
      </c>
      <c r="AY435" s="251" t="s">
        <v>272</v>
      </c>
    </row>
    <row r="436" s="10" customFormat="1" ht="16.5" customHeight="1">
      <c r="B436" s="234"/>
      <c r="C436" s="235"/>
      <c r="D436" s="235"/>
      <c r="E436" s="236" t="s">
        <v>22</v>
      </c>
      <c r="F436" s="252" t="s">
        <v>970</v>
      </c>
      <c r="G436" s="235"/>
      <c r="H436" s="235"/>
      <c r="I436" s="235"/>
      <c r="J436" s="235"/>
      <c r="K436" s="236" t="s">
        <v>22</v>
      </c>
      <c r="L436" s="235"/>
      <c r="M436" s="235"/>
      <c r="N436" s="235"/>
      <c r="O436" s="235"/>
      <c r="P436" s="235"/>
      <c r="Q436" s="235"/>
      <c r="R436" s="239"/>
      <c r="T436" s="240"/>
      <c r="U436" s="235"/>
      <c r="V436" s="235"/>
      <c r="W436" s="235"/>
      <c r="X436" s="235"/>
      <c r="Y436" s="235"/>
      <c r="Z436" s="235"/>
      <c r="AA436" s="241"/>
      <c r="AT436" s="242" t="s">
        <v>280</v>
      </c>
      <c r="AU436" s="242" t="s">
        <v>126</v>
      </c>
      <c r="AV436" s="10" t="s">
        <v>85</v>
      </c>
      <c r="AW436" s="10" t="s">
        <v>35</v>
      </c>
      <c r="AX436" s="10" t="s">
        <v>77</v>
      </c>
      <c r="AY436" s="242" t="s">
        <v>272</v>
      </c>
    </row>
    <row r="437" s="11" customFormat="1" ht="16.5" customHeight="1">
      <c r="B437" s="243"/>
      <c r="C437" s="244"/>
      <c r="D437" s="244"/>
      <c r="E437" s="245" t="s">
        <v>22</v>
      </c>
      <c r="F437" s="246" t="s">
        <v>201</v>
      </c>
      <c r="G437" s="244"/>
      <c r="H437" s="244"/>
      <c r="I437" s="244"/>
      <c r="J437" s="244"/>
      <c r="K437" s="247">
        <v>173.846</v>
      </c>
      <c r="L437" s="244"/>
      <c r="M437" s="244"/>
      <c r="N437" s="244"/>
      <c r="O437" s="244"/>
      <c r="P437" s="244"/>
      <c r="Q437" s="244"/>
      <c r="R437" s="248"/>
      <c r="T437" s="249"/>
      <c r="U437" s="244"/>
      <c r="V437" s="244"/>
      <c r="W437" s="244"/>
      <c r="X437" s="244"/>
      <c r="Y437" s="244"/>
      <c r="Z437" s="244"/>
      <c r="AA437" s="250"/>
      <c r="AT437" s="251" t="s">
        <v>280</v>
      </c>
      <c r="AU437" s="251" t="s">
        <v>126</v>
      </c>
      <c r="AV437" s="11" t="s">
        <v>126</v>
      </c>
      <c r="AW437" s="11" t="s">
        <v>35</v>
      </c>
      <c r="AX437" s="11" t="s">
        <v>77</v>
      </c>
      <c r="AY437" s="251" t="s">
        <v>272</v>
      </c>
    </row>
    <row r="438" s="12" customFormat="1" ht="16.5" customHeight="1">
      <c r="B438" s="253"/>
      <c r="C438" s="254"/>
      <c r="D438" s="254"/>
      <c r="E438" s="255" t="s">
        <v>22</v>
      </c>
      <c r="F438" s="256" t="s">
        <v>284</v>
      </c>
      <c r="G438" s="254"/>
      <c r="H438" s="254"/>
      <c r="I438" s="254"/>
      <c r="J438" s="254"/>
      <c r="K438" s="257">
        <v>173.846</v>
      </c>
      <c r="L438" s="254"/>
      <c r="M438" s="254"/>
      <c r="N438" s="254"/>
      <c r="O438" s="254"/>
      <c r="P438" s="254"/>
      <c r="Q438" s="254"/>
      <c r="R438" s="258"/>
      <c r="T438" s="259"/>
      <c r="U438" s="254"/>
      <c r="V438" s="254"/>
      <c r="W438" s="254"/>
      <c r="X438" s="254"/>
      <c r="Y438" s="254"/>
      <c r="Z438" s="254"/>
      <c r="AA438" s="260"/>
      <c r="AT438" s="261" t="s">
        <v>280</v>
      </c>
      <c r="AU438" s="261" t="s">
        <v>126</v>
      </c>
      <c r="AV438" s="12" t="s">
        <v>277</v>
      </c>
      <c r="AW438" s="12" t="s">
        <v>35</v>
      </c>
      <c r="AX438" s="12" t="s">
        <v>77</v>
      </c>
      <c r="AY438" s="261" t="s">
        <v>272</v>
      </c>
    </row>
    <row r="439" s="11" customFormat="1" ht="16.5" customHeight="1">
      <c r="B439" s="243"/>
      <c r="C439" s="244"/>
      <c r="D439" s="244"/>
      <c r="E439" s="245" t="s">
        <v>22</v>
      </c>
      <c r="F439" s="246" t="s">
        <v>22</v>
      </c>
      <c r="G439" s="244"/>
      <c r="H439" s="244"/>
      <c r="I439" s="244"/>
      <c r="J439" s="244"/>
      <c r="K439" s="247">
        <v>0</v>
      </c>
      <c r="L439" s="244"/>
      <c r="M439" s="244"/>
      <c r="N439" s="244"/>
      <c r="O439" s="244"/>
      <c r="P439" s="244"/>
      <c r="Q439" s="244"/>
      <c r="R439" s="248"/>
      <c r="T439" s="249"/>
      <c r="U439" s="244"/>
      <c r="V439" s="244"/>
      <c r="W439" s="244"/>
      <c r="X439" s="244"/>
      <c r="Y439" s="244"/>
      <c r="Z439" s="244"/>
      <c r="AA439" s="250"/>
      <c r="AT439" s="251" t="s">
        <v>280</v>
      </c>
      <c r="AU439" s="251" t="s">
        <v>126</v>
      </c>
      <c r="AV439" s="11" t="s">
        <v>126</v>
      </c>
      <c r="AW439" s="11" t="s">
        <v>6</v>
      </c>
      <c r="AX439" s="11" t="s">
        <v>77</v>
      </c>
      <c r="AY439" s="251" t="s">
        <v>272</v>
      </c>
    </row>
    <row r="440" s="10" customFormat="1" ht="16.5" customHeight="1">
      <c r="B440" s="234"/>
      <c r="C440" s="235"/>
      <c r="D440" s="235"/>
      <c r="E440" s="236" t="s">
        <v>22</v>
      </c>
      <c r="F440" s="252" t="s">
        <v>1009</v>
      </c>
      <c r="G440" s="235"/>
      <c r="H440" s="235"/>
      <c r="I440" s="235"/>
      <c r="J440" s="235"/>
      <c r="K440" s="236" t="s">
        <v>22</v>
      </c>
      <c r="L440" s="235"/>
      <c r="M440" s="235"/>
      <c r="N440" s="235"/>
      <c r="O440" s="235"/>
      <c r="P440" s="235"/>
      <c r="Q440" s="235"/>
      <c r="R440" s="239"/>
      <c r="T440" s="240"/>
      <c r="U440" s="235"/>
      <c r="V440" s="235"/>
      <c r="W440" s="235"/>
      <c r="X440" s="235"/>
      <c r="Y440" s="235"/>
      <c r="Z440" s="235"/>
      <c r="AA440" s="241"/>
      <c r="AT440" s="242" t="s">
        <v>280</v>
      </c>
      <c r="AU440" s="242" t="s">
        <v>126</v>
      </c>
      <c r="AV440" s="10" t="s">
        <v>85</v>
      </c>
      <c r="AW440" s="10" t="s">
        <v>35</v>
      </c>
      <c r="AX440" s="10" t="s">
        <v>77</v>
      </c>
      <c r="AY440" s="242" t="s">
        <v>272</v>
      </c>
    </row>
    <row r="441" s="11" customFormat="1" ht="16.5" customHeight="1">
      <c r="B441" s="243"/>
      <c r="C441" s="244"/>
      <c r="D441" s="244"/>
      <c r="E441" s="245" t="s">
        <v>22</v>
      </c>
      <c r="F441" s="246" t="s">
        <v>202</v>
      </c>
      <c r="G441" s="244"/>
      <c r="H441" s="244"/>
      <c r="I441" s="244"/>
      <c r="J441" s="244"/>
      <c r="K441" s="247">
        <v>19</v>
      </c>
      <c r="L441" s="244"/>
      <c r="M441" s="244"/>
      <c r="N441" s="244"/>
      <c r="O441" s="244"/>
      <c r="P441" s="244"/>
      <c r="Q441" s="244"/>
      <c r="R441" s="248"/>
      <c r="T441" s="249"/>
      <c r="U441" s="244"/>
      <c r="V441" s="244"/>
      <c r="W441" s="244"/>
      <c r="X441" s="244"/>
      <c r="Y441" s="244"/>
      <c r="Z441" s="244"/>
      <c r="AA441" s="250"/>
      <c r="AT441" s="251" t="s">
        <v>280</v>
      </c>
      <c r="AU441" s="251" t="s">
        <v>126</v>
      </c>
      <c r="AV441" s="11" t="s">
        <v>126</v>
      </c>
      <c r="AW441" s="11" t="s">
        <v>35</v>
      </c>
      <c r="AX441" s="11" t="s">
        <v>77</v>
      </c>
      <c r="AY441" s="251" t="s">
        <v>272</v>
      </c>
    </row>
    <row r="442" s="12" customFormat="1" ht="16.5" customHeight="1">
      <c r="B442" s="253"/>
      <c r="C442" s="254"/>
      <c r="D442" s="254"/>
      <c r="E442" s="255" t="s">
        <v>22</v>
      </c>
      <c r="F442" s="256" t="s">
        <v>284</v>
      </c>
      <c r="G442" s="254"/>
      <c r="H442" s="254"/>
      <c r="I442" s="254"/>
      <c r="J442" s="254"/>
      <c r="K442" s="257">
        <v>19</v>
      </c>
      <c r="L442" s="254"/>
      <c r="M442" s="254"/>
      <c r="N442" s="254"/>
      <c r="O442" s="254"/>
      <c r="P442" s="254"/>
      <c r="Q442" s="254"/>
      <c r="R442" s="258"/>
      <c r="T442" s="259"/>
      <c r="U442" s="254"/>
      <c r="V442" s="254"/>
      <c r="W442" s="254"/>
      <c r="X442" s="254"/>
      <c r="Y442" s="254"/>
      <c r="Z442" s="254"/>
      <c r="AA442" s="260"/>
      <c r="AT442" s="261" t="s">
        <v>280</v>
      </c>
      <c r="AU442" s="261" t="s">
        <v>126</v>
      </c>
      <c r="AV442" s="12" t="s">
        <v>277</v>
      </c>
      <c r="AW442" s="12" t="s">
        <v>35</v>
      </c>
      <c r="AX442" s="12" t="s">
        <v>77</v>
      </c>
      <c r="AY442" s="261" t="s">
        <v>272</v>
      </c>
    </row>
    <row r="443" s="13" customFormat="1" ht="16.5" customHeight="1">
      <c r="B443" s="262"/>
      <c r="C443" s="263"/>
      <c r="D443" s="263"/>
      <c r="E443" s="264" t="s">
        <v>22</v>
      </c>
      <c r="F443" s="265" t="s">
        <v>285</v>
      </c>
      <c r="G443" s="263"/>
      <c r="H443" s="263"/>
      <c r="I443" s="263"/>
      <c r="J443" s="263"/>
      <c r="K443" s="266">
        <v>192.846</v>
      </c>
      <c r="L443" s="263"/>
      <c r="M443" s="263"/>
      <c r="N443" s="263"/>
      <c r="O443" s="263"/>
      <c r="P443" s="263"/>
      <c r="Q443" s="263"/>
      <c r="R443" s="267"/>
      <c r="T443" s="268"/>
      <c r="U443" s="263"/>
      <c r="V443" s="263"/>
      <c r="W443" s="263"/>
      <c r="X443" s="263"/>
      <c r="Y443" s="263"/>
      <c r="Z443" s="263"/>
      <c r="AA443" s="269"/>
      <c r="AT443" s="270" t="s">
        <v>280</v>
      </c>
      <c r="AU443" s="270" t="s">
        <v>126</v>
      </c>
      <c r="AV443" s="13" t="s">
        <v>276</v>
      </c>
      <c r="AW443" s="13" t="s">
        <v>35</v>
      </c>
      <c r="AX443" s="13" t="s">
        <v>85</v>
      </c>
      <c r="AY443" s="270" t="s">
        <v>272</v>
      </c>
    </row>
    <row r="444" s="1" customFormat="1" ht="38.25" customHeight="1">
      <c r="B444" s="48"/>
      <c r="C444" s="223" t="s">
        <v>550</v>
      </c>
      <c r="D444" s="223" t="s">
        <v>273</v>
      </c>
      <c r="E444" s="224" t="s">
        <v>973</v>
      </c>
      <c r="F444" s="225" t="s">
        <v>974</v>
      </c>
      <c r="G444" s="225"/>
      <c r="H444" s="225"/>
      <c r="I444" s="225"/>
      <c r="J444" s="226" t="s">
        <v>334</v>
      </c>
      <c r="K444" s="227">
        <v>29</v>
      </c>
      <c r="L444" s="228">
        <v>0</v>
      </c>
      <c r="M444" s="229"/>
      <c r="N444" s="230">
        <f>ROUND(L444*K444,2)</f>
        <v>0</v>
      </c>
      <c r="O444" s="230"/>
      <c r="P444" s="230"/>
      <c r="Q444" s="230"/>
      <c r="R444" s="50"/>
      <c r="T444" s="231" t="s">
        <v>22</v>
      </c>
      <c r="U444" s="58" t="s">
        <v>42</v>
      </c>
      <c r="V444" s="49"/>
      <c r="W444" s="232">
        <f>V444*K444</f>
        <v>0</v>
      </c>
      <c r="X444" s="232">
        <v>0</v>
      </c>
      <c r="Y444" s="232">
        <f>X444*K444</f>
        <v>0</v>
      </c>
      <c r="Z444" s="232">
        <v>0</v>
      </c>
      <c r="AA444" s="233">
        <f>Z444*K444</f>
        <v>0</v>
      </c>
      <c r="AR444" s="24" t="s">
        <v>369</v>
      </c>
      <c r="AT444" s="24" t="s">
        <v>273</v>
      </c>
      <c r="AU444" s="24" t="s">
        <v>126</v>
      </c>
      <c r="AY444" s="24" t="s">
        <v>272</v>
      </c>
      <c r="BE444" s="144">
        <f>IF(U444="základní",N444,0)</f>
        <v>0</v>
      </c>
      <c r="BF444" s="144">
        <f>IF(U444="snížená",N444,0)</f>
        <v>0</v>
      </c>
      <c r="BG444" s="144">
        <f>IF(U444="zákl. přenesená",N444,0)</f>
        <v>0</v>
      </c>
      <c r="BH444" s="144">
        <f>IF(U444="sníž. přenesená",N444,0)</f>
        <v>0</v>
      </c>
      <c r="BI444" s="144">
        <f>IF(U444="nulová",N444,0)</f>
        <v>0</v>
      </c>
      <c r="BJ444" s="24" t="s">
        <v>85</v>
      </c>
      <c r="BK444" s="144">
        <f>ROUND(L444*K444,2)</f>
        <v>0</v>
      </c>
      <c r="BL444" s="24" t="s">
        <v>369</v>
      </c>
      <c r="BM444" s="24" t="s">
        <v>1435</v>
      </c>
    </row>
    <row r="445" s="10" customFormat="1" ht="16.5" customHeight="1">
      <c r="B445" s="234"/>
      <c r="C445" s="235"/>
      <c r="D445" s="235"/>
      <c r="E445" s="236" t="s">
        <v>22</v>
      </c>
      <c r="F445" s="237" t="s">
        <v>541</v>
      </c>
      <c r="G445" s="238"/>
      <c r="H445" s="238"/>
      <c r="I445" s="238"/>
      <c r="J445" s="235"/>
      <c r="K445" s="236" t="s">
        <v>22</v>
      </c>
      <c r="L445" s="235"/>
      <c r="M445" s="235"/>
      <c r="N445" s="235"/>
      <c r="O445" s="235"/>
      <c r="P445" s="235"/>
      <c r="Q445" s="235"/>
      <c r="R445" s="239"/>
      <c r="T445" s="240"/>
      <c r="U445" s="235"/>
      <c r="V445" s="235"/>
      <c r="W445" s="235"/>
      <c r="X445" s="235"/>
      <c r="Y445" s="235"/>
      <c r="Z445" s="235"/>
      <c r="AA445" s="241"/>
      <c r="AT445" s="242" t="s">
        <v>280</v>
      </c>
      <c r="AU445" s="242" t="s">
        <v>126</v>
      </c>
      <c r="AV445" s="10" t="s">
        <v>85</v>
      </c>
      <c r="AW445" s="10" t="s">
        <v>35</v>
      </c>
      <c r="AX445" s="10" t="s">
        <v>77</v>
      </c>
      <c r="AY445" s="242" t="s">
        <v>272</v>
      </c>
    </row>
    <row r="446" s="11" customFormat="1" ht="16.5" customHeight="1">
      <c r="B446" s="243"/>
      <c r="C446" s="244"/>
      <c r="D446" s="244"/>
      <c r="E446" s="245" t="s">
        <v>22</v>
      </c>
      <c r="F446" s="246" t="s">
        <v>22</v>
      </c>
      <c r="G446" s="244"/>
      <c r="H446" s="244"/>
      <c r="I446" s="244"/>
      <c r="J446" s="244"/>
      <c r="K446" s="247">
        <v>0</v>
      </c>
      <c r="L446" s="244"/>
      <c r="M446" s="244"/>
      <c r="N446" s="244"/>
      <c r="O446" s="244"/>
      <c r="P446" s="244"/>
      <c r="Q446" s="244"/>
      <c r="R446" s="248"/>
      <c r="T446" s="249"/>
      <c r="U446" s="244"/>
      <c r="V446" s="244"/>
      <c r="W446" s="244"/>
      <c r="X446" s="244"/>
      <c r="Y446" s="244"/>
      <c r="Z446" s="244"/>
      <c r="AA446" s="250"/>
      <c r="AT446" s="251" t="s">
        <v>280</v>
      </c>
      <c r="AU446" s="251" t="s">
        <v>126</v>
      </c>
      <c r="AV446" s="11" t="s">
        <v>126</v>
      </c>
      <c r="AW446" s="11" t="s">
        <v>6</v>
      </c>
      <c r="AX446" s="11" t="s">
        <v>77</v>
      </c>
      <c r="AY446" s="251" t="s">
        <v>272</v>
      </c>
    </row>
    <row r="447" s="10" customFormat="1" ht="16.5" customHeight="1">
      <c r="B447" s="234"/>
      <c r="C447" s="235"/>
      <c r="D447" s="235"/>
      <c r="E447" s="236" t="s">
        <v>22</v>
      </c>
      <c r="F447" s="252" t="s">
        <v>1296</v>
      </c>
      <c r="G447" s="235"/>
      <c r="H447" s="235"/>
      <c r="I447" s="235"/>
      <c r="J447" s="235"/>
      <c r="K447" s="236" t="s">
        <v>22</v>
      </c>
      <c r="L447" s="235"/>
      <c r="M447" s="235"/>
      <c r="N447" s="235"/>
      <c r="O447" s="235"/>
      <c r="P447" s="235"/>
      <c r="Q447" s="235"/>
      <c r="R447" s="239"/>
      <c r="T447" s="240"/>
      <c r="U447" s="235"/>
      <c r="V447" s="235"/>
      <c r="W447" s="235"/>
      <c r="X447" s="235"/>
      <c r="Y447" s="235"/>
      <c r="Z447" s="235"/>
      <c r="AA447" s="241"/>
      <c r="AT447" s="242" t="s">
        <v>280</v>
      </c>
      <c r="AU447" s="242" t="s">
        <v>126</v>
      </c>
      <c r="AV447" s="10" t="s">
        <v>85</v>
      </c>
      <c r="AW447" s="10" t="s">
        <v>35</v>
      </c>
      <c r="AX447" s="10" t="s">
        <v>77</v>
      </c>
      <c r="AY447" s="242" t="s">
        <v>272</v>
      </c>
    </row>
    <row r="448" s="10" customFormat="1" ht="16.5" customHeight="1">
      <c r="B448" s="234"/>
      <c r="C448" s="235"/>
      <c r="D448" s="235"/>
      <c r="E448" s="236" t="s">
        <v>22</v>
      </c>
      <c r="F448" s="252" t="s">
        <v>1342</v>
      </c>
      <c r="G448" s="235"/>
      <c r="H448" s="235"/>
      <c r="I448" s="235"/>
      <c r="J448" s="235"/>
      <c r="K448" s="236" t="s">
        <v>22</v>
      </c>
      <c r="L448" s="235"/>
      <c r="M448" s="235"/>
      <c r="N448" s="235"/>
      <c r="O448" s="235"/>
      <c r="P448" s="235"/>
      <c r="Q448" s="235"/>
      <c r="R448" s="239"/>
      <c r="T448" s="240"/>
      <c r="U448" s="235"/>
      <c r="V448" s="235"/>
      <c r="W448" s="235"/>
      <c r="X448" s="235"/>
      <c r="Y448" s="235"/>
      <c r="Z448" s="235"/>
      <c r="AA448" s="241"/>
      <c r="AT448" s="242" t="s">
        <v>280</v>
      </c>
      <c r="AU448" s="242" t="s">
        <v>126</v>
      </c>
      <c r="AV448" s="10" t="s">
        <v>85</v>
      </c>
      <c r="AW448" s="10" t="s">
        <v>35</v>
      </c>
      <c r="AX448" s="10" t="s">
        <v>77</v>
      </c>
      <c r="AY448" s="242" t="s">
        <v>272</v>
      </c>
    </row>
    <row r="449" s="11" customFormat="1" ht="16.5" customHeight="1">
      <c r="B449" s="243"/>
      <c r="C449" s="244"/>
      <c r="D449" s="244"/>
      <c r="E449" s="245" t="s">
        <v>22</v>
      </c>
      <c r="F449" s="246" t="s">
        <v>1343</v>
      </c>
      <c r="G449" s="244"/>
      <c r="H449" s="244"/>
      <c r="I449" s="244"/>
      <c r="J449" s="244"/>
      <c r="K449" s="247">
        <v>14.5</v>
      </c>
      <c r="L449" s="244"/>
      <c r="M449" s="244"/>
      <c r="N449" s="244"/>
      <c r="O449" s="244"/>
      <c r="P449" s="244"/>
      <c r="Q449" s="244"/>
      <c r="R449" s="248"/>
      <c r="T449" s="249"/>
      <c r="U449" s="244"/>
      <c r="V449" s="244"/>
      <c r="W449" s="244"/>
      <c r="X449" s="244"/>
      <c r="Y449" s="244"/>
      <c r="Z449" s="244"/>
      <c r="AA449" s="250"/>
      <c r="AT449" s="251" t="s">
        <v>280</v>
      </c>
      <c r="AU449" s="251" t="s">
        <v>126</v>
      </c>
      <c r="AV449" s="11" t="s">
        <v>126</v>
      </c>
      <c r="AW449" s="11" t="s">
        <v>35</v>
      </c>
      <c r="AX449" s="11" t="s">
        <v>77</v>
      </c>
      <c r="AY449" s="251" t="s">
        <v>272</v>
      </c>
    </row>
    <row r="450" s="10" customFormat="1" ht="16.5" customHeight="1">
      <c r="B450" s="234"/>
      <c r="C450" s="235"/>
      <c r="D450" s="235"/>
      <c r="E450" s="236" t="s">
        <v>22</v>
      </c>
      <c r="F450" s="252" t="s">
        <v>527</v>
      </c>
      <c r="G450" s="235"/>
      <c r="H450" s="235"/>
      <c r="I450" s="235"/>
      <c r="J450" s="235"/>
      <c r="K450" s="236" t="s">
        <v>22</v>
      </c>
      <c r="L450" s="235"/>
      <c r="M450" s="235"/>
      <c r="N450" s="235"/>
      <c r="O450" s="235"/>
      <c r="P450" s="235"/>
      <c r="Q450" s="235"/>
      <c r="R450" s="239"/>
      <c r="T450" s="240"/>
      <c r="U450" s="235"/>
      <c r="V450" s="235"/>
      <c r="W450" s="235"/>
      <c r="X450" s="235"/>
      <c r="Y450" s="235"/>
      <c r="Z450" s="235"/>
      <c r="AA450" s="241"/>
      <c r="AT450" s="242" t="s">
        <v>280</v>
      </c>
      <c r="AU450" s="242" t="s">
        <v>126</v>
      </c>
      <c r="AV450" s="10" t="s">
        <v>85</v>
      </c>
      <c r="AW450" s="10" t="s">
        <v>35</v>
      </c>
      <c r="AX450" s="10" t="s">
        <v>77</v>
      </c>
      <c r="AY450" s="242" t="s">
        <v>272</v>
      </c>
    </row>
    <row r="451" s="11" customFormat="1" ht="16.5" customHeight="1">
      <c r="B451" s="243"/>
      <c r="C451" s="244"/>
      <c r="D451" s="244"/>
      <c r="E451" s="245" t="s">
        <v>22</v>
      </c>
      <c r="F451" s="246" t="s">
        <v>1343</v>
      </c>
      <c r="G451" s="244"/>
      <c r="H451" s="244"/>
      <c r="I451" s="244"/>
      <c r="J451" s="244"/>
      <c r="K451" s="247">
        <v>14.5</v>
      </c>
      <c r="L451" s="244"/>
      <c r="M451" s="244"/>
      <c r="N451" s="244"/>
      <c r="O451" s="244"/>
      <c r="P451" s="244"/>
      <c r="Q451" s="244"/>
      <c r="R451" s="248"/>
      <c r="T451" s="249"/>
      <c r="U451" s="244"/>
      <c r="V451" s="244"/>
      <c r="W451" s="244"/>
      <c r="X451" s="244"/>
      <c r="Y451" s="244"/>
      <c r="Z451" s="244"/>
      <c r="AA451" s="250"/>
      <c r="AT451" s="251" t="s">
        <v>280</v>
      </c>
      <c r="AU451" s="251" t="s">
        <v>126</v>
      </c>
      <c r="AV451" s="11" t="s">
        <v>126</v>
      </c>
      <c r="AW451" s="11" t="s">
        <v>35</v>
      </c>
      <c r="AX451" s="11" t="s">
        <v>77</v>
      </c>
      <c r="AY451" s="251" t="s">
        <v>272</v>
      </c>
    </row>
    <row r="452" s="12" customFormat="1" ht="16.5" customHeight="1">
      <c r="B452" s="253"/>
      <c r="C452" s="254"/>
      <c r="D452" s="254"/>
      <c r="E452" s="255" t="s">
        <v>22</v>
      </c>
      <c r="F452" s="256" t="s">
        <v>284</v>
      </c>
      <c r="G452" s="254"/>
      <c r="H452" s="254"/>
      <c r="I452" s="254"/>
      <c r="J452" s="254"/>
      <c r="K452" s="257">
        <v>29</v>
      </c>
      <c r="L452" s="254"/>
      <c r="M452" s="254"/>
      <c r="N452" s="254"/>
      <c r="O452" s="254"/>
      <c r="P452" s="254"/>
      <c r="Q452" s="254"/>
      <c r="R452" s="258"/>
      <c r="T452" s="259"/>
      <c r="U452" s="254"/>
      <c r="V452" s="254"/>
      <c r="W452" s="254"/>
      <c r="X452" s="254"/>
      <c r="Y452" s="254"/>
      <c r="Z452" s="254"/>
      <c r="AA452" s="260"/>
      <c r="AT452" s="261" t="s">
        <v>280</v>
      </c>
      <c r="AU452" s="261" t="s">
        <v>126</v>
      </c>
      <c r="AV452" s="12" t="s">
        <v>277</v>
      </c>
      <c r="AW452" s="12" t="s">
        <v>35</v>
      </c>
      <c r="AX452" s="12" t="s">
        <v>77</v>
      </c>
      <c r="AY452" s="261" t="s">
        <v>272</v>
      </c>
    </row>
    <row r="453" s="13" customFormat="1" ht="16.5" customHeight="1">
      <c r="B453" s="262"/>
      <c r="C453" s="263"/>
      <c r="D453" s="263"/>
      <c r="E453" s="264" t="s">
        <v>203</v>
      </c>
      <c r="F453" s="265" t="s">
        <v>285</v>
      </c>
      <c r="G453" s="263"/>
      <c r="H453" s="263"/>
      <c r="I453" s="263"/>
      <c r="J453" s="263"/>
      <c r="K453" s="266">
        <v>29</v>
      </c>
      <c r="L453" s="263"/>
      <c r="M453" s="263"/>
      <c r="N453" s="263"/>
      <c r="O453" s="263"/>
      <c r="P453" s="263"/>
      <c r="Q453" s="263"/>
      <c r="R453" s="267"/>
      <c r="T453" s="268"/>
      <c r="U453" s="263"/>
      <c r="V453" s="263"/>
      <c r="W453" s="263"/>
      <c r="X453" s="263"/>
      <c r="Y453" s="263"/>
      <c r="Z453" s="263"/>
      <c r="AA453" s="269"/>
      <c r="AT453" s="270" t="s">
        <v>280</v>
      </c>
      <c r="AU453" s="270" t="s">
        <v>126</v>
      </c>
      <c r="AV453" s="13" t="s">
        <v>276</v>
      </c>
      <c r="AW453" s="13" t="s">
        <v>35</v>
      </c>
      <c r="AX453" s="13" t="s">
        <v>85</v>
      </c>
      <c r="AY453" s="270" t="s">
        <v>272</v>
      </c>
    </row>
    <row r="454" s="1" customFormat="1" ht="16.5" customHeight="1">
      <c r="B454" s="48"/>
      <c r="C454" s="271" t="s">
        <v>556</v>
      </c>
      <c r="D454" s="271" t="s">
        <v>349</v>
      </c>
      <c r="E454" s="272" t="s">
        <v>977</v>
      </c>
      <c r="F454" s="273" t="s">
        <v>1436</v>
      </c>
      <c r="G454" s="273"/>
      <c r="H454" s="273"/>
      <c r="I454" s="273"/>
      <c r="J454" s="274" t="s">
        <v>334</v>
      </c>
      <c r="K454" s="275">
        <v>31.899999999999999</v>
      </c>
      <c r="L454" s="276">
        <v>0</v>
      </c>
      <c r="M454" s="277"/>
      <c r="N454" s="278">
        <f>ROUND(L454*K454,2)</f>
        <v>0</v>
      </c>
      <c r="O454" s="230"/>
      <c r="P454" s="230"/>
      <c r="Q454" s="230"/>
      <c r="R454" s="50"/>
      <c r="T454" s="231" t="s">
        <v>22</v>
      </c>
      <c r="U454" s="58" t="s">
        <v>42</v>
      </c>
      <c r="V454" s="49"/>
      <c r="W454" s="232">
        <f>V454*K454</f>
        <v>0</v>
      </c>
      <c r="X454" s="232">
        <v>0</v>
      </c>
      <c r="Y454" s="232">
        <f>X454*K454</f>
        <v>0</v>
      </c>
      <c r="Z454" s="232">
        <v>0</v>
      </c>
      <c r="AA454" s="233">
        <f>Z454*K454</f>
        <v>0</v>
      </c>
      <c r="AR454" s="24" t="s">
        <v>469</v>
      </c>
      <c r="AT454" s="24" t="s">
        <v>349</v>
      </c>
      <c r="AU454" s="24" t="s">
        <v>126</v>
      </c>
      <c r="AY454" s="24" t="s">
        <v>272</v>
      </c>
      <c r="BE454" s="144">
        <f>IF(U454="základní",N454,0)</f>
        <v>0</v>
      </c>
      <c r="BF454" s="144">
        <f>IF(U454="snížená",N454,0)</f>
        <v>0</v>
      </c>
      <c r="BG454" s="144">
        <f>IF(U454="zákl. přenesená",N454,0)</f>
        <v>0</v>
      </c>
      <c r="BH454" s="144">
        <f>IF(U454="sníž. přenesená",N454,0)</f>
        <v>0</v>
      </c>
      <c r="BI454" s="144">
        <f>IF(U454="nulová",N454,0)</f>
        <v>0</v>
      </c>
      <c r="BJ454" s="24" t="s">
        <v>85</v>
      </c>
      <c r="BK454" s="144">
        <f>ROUND(L454*K454,2)</f>
        <v>0</v>
      </c>
      <c r="BL454" s="24" t="s">
        <v>369</v>
      </c>
      <c r="BM454" s="24" t="s">
        <v>1437</v>
      </c>
    </row>
    <row r="455" s="10" customFormat="1" ht="16.5" customHeight="1">
      <c r="B455" s="234"/>
      <c r="C455" s="235"/>
      <c r="D455" s="235"/>
      <c r="E455" s="236" t="s">
        <v>22</v>
      </c>
      <c r="F455" s="237" t="s">
        <v>980</v>
      </c>
      <c r="G455" s="238"/>
      <c r="H455" s="238"/>
      <c r="I455" s="238"/>
      <c r="J455" s="235"/>
      <c r="K455" s="236" t="s">
        <v>22</v>
      </c>
      <c r="L455" s="235"/>
      <c r="M455" s="235"/>
      <c r="N455" s="235"/>
      <c r="O455" s="235"/>
      <c r="P455" s="235"/>
      <c r="Q455" s="235"/>
      <c r="R455" s="239"/>
      <c r="T455" s="240"/>
      <c r="U455" s="235"/>
      <c r="V455" s="235"/>
      <c r="W455" s="235"/>
      <c r="X455" s="235"/>
      <c r="Y455" s="235"/>
      <c r="Z455" s="235"/>
      <c r="AA455" s="241"/>
      <c r="AT455" s="242" t="s">
        <v>280</v>
      </c>
      <c r="AU455" s="242" t="s">
        <v>126</v>
      </c>
      <c r="AV455" s="10" t="s">
        <v>85</v>
      </c>
      <c r="AW455" s="10" t="s">
        <v>35</v>
      </c>
      <c r="AX455" s="10" t="s">
        <v>77</v>
      </c>
      <c r="AY455" s="242" t="s">
        <v>272</v>
      </c>
    </row>
    <row r="456" s="10" customFormat="1" ht="16.5" customHeight="1">
      <c r="B456" s="234"/>
      <c r="C456" s="235"/>
      <c r="D456" s="235"/>
      <c r="E456" s="236" t="s">
        <v>22</v>
      </c>
      <c r="F456" s="252" t="s">
        <v>930</v>
      </c>
      <c r="G456" s="235"/>
      <c r="H456" s="235"/>
      <c r="I456" s="235"/>
      <c r="J456" s="235"/>
      <c r="K456" s="236" t="s">
        <v>22</v>
      </c>
      <c r="L456" s="235"/>
      <c r="M456" s="235"/>
      <c r="N456" s="235"/>
      <c r="O456" s="235"/>
      <c r="P456" s="235"/>
      <c r="Q456" s="235"/>
      <c r="R456" s="239"/>
      <c r="T456" s="240"/>
      <c r="U456" s="235"/>
      <c r="V456" s="235"/>
      <c r="W456" s="235"/>
      <c r="X456" s="235"/>
      <c r="Y456" s="235"/>
      <c r="Z456" s="235"/>
      <c r="AA456" s="241"/>
      <c r="AT456" s="242" t="s">
        <v>280</v>
      </c>
      <c r="AU456" s="242" t="s">
        <v>126</v>
      </c>
      <c r="AV456" s="10" t="s">
        <v>85</v>
      </c>
      <c r="AW456" s="10" t="s">
        <v>35</v>
      </c>
      <c r="AX456" s="10" t="s">
        <v>77</v>
      </c>
      <c r="AY456" s="242" t="s">
        <v>272</v>
      </c>
    </row>
    <row r="457" s="11" customFormat="1" ht="16.5" customHeight="1">
      <c r="B457" s="243"/>
      <c r="C457" s="244"/>
      <c r="D457" s="244"/>
      <c r="E457" s="245" t="s">
        <v>22</v>
      </c>
      <c r="F457" s="246" t="s">
        <v>22</v>
      </c>
      <c r="G457" s="244"/>
      <c r="H457" s="244"/>
      <c r="I457" s="244"/>
      <c r="J457" s="244"/>
      <c r="K457" s="247">
        <v>0</v>
      </c>
      <c r="L457" s="244"/>
      <c r="M457" s="244"/>
      <c r="N457" s="244"/>
      <c r="O457" s="244"/>
      <c r="P457" s="244"/>
      <c r="Q457" s="244"/>
      <c r="R457" s="248"/>
      <c r="T457" s="249"/>
      <c r="U457" s="244"/>
      <c r="V457" s="244"/>
      <c r="W457" s="244"/>
      <c r="X457" s="244"/>
      <c r="Y457" s="244"/>
      <c r="Z457" s="244"/>
      <c r="AA457" s="250"/>
      <c r="AT457" s="251" t="s">
        <v>280</v>
      </c>
      <c r="AU457" s="251" t="s">
        <v>126</v>
      </c>
      <c r="AV457" s="11" t="s">
        <v>126</v>
      </c>
      <c r="AW457" s="11" t="s">
        <v>6</v>
      </c>
      <c r="AX457" s="11" t="s">
        <v>77</v>
      </c>
      <c r="AY457" s="251" t="s">
        <v>272</v>
      </c>
    </row>
    <row r="458" s="10" customFormat="1" ht="16.5" customHeight="1">
      <c r="B458" s="234"/>
      <c r="C458" s="235"/>
      <c r="D458" s="235"/>
      <c r="E458" s="236" t="s">
        <v>22</v>
      </c>
      <c r="F458" s="252" t="s">
        <v>541</v>
      </c>
      <c r="G458" s="235"/>
      <c r="H458" s="235"/>
      <c r="I458" s="235"/>
      <c r="J458" s="235"/>
      <c r="K458" s="236" t="s">
        <v>22</v>
      </c>
      <c r="L458" s="235"/>
      <c r="M458" s="235"/>
      <c r="N458" s="235"/>
      <c r="O458" s="235"/>
      <c r="P458" s="235"/>
      <c r="Q458" s="235"/>
      <c r="R458" s="239"/>
      <c r="T458" s="240"/>
      <c r="U458" s="235"/>
      <c r="V458" s="235"/>
      <c r="W458" s="235"/>
      <c r="X458" s="235"/>
      <c r="Y458" s="235"/>
      <c r="Z458" s="235"/>
      <c r="AA458" s="241"/>
      <c r="AT458" s="242" t="s">
        <v>280</v>
      </c>
      <c r="AU458" s="242" t="s">
        <v>126</v>
      </c>
      <c r="AV458" s="10" t="s">
        <v>85</v>
      </c>
      <c r="AW458" s="10" t="s">
        <v>35</v>
      </c>
      <c r="AX458" s="10" t="s">
        <v>77</v>
      </c>
      <c r="AY458" s="242" t="s">
        <v>272</v>
      </c>
    </row>
    <row r="459" s="11" customFormat="1" ht="16.5" customHeight="1">
      <c r="B459" s="243"/>
      <c r="C459" s="244"/>
      <c r="D459" s="244"/>
      <c r="E459" s="245" t="s">
        <v>22</v>
      </c>
      <c r="F459" s="246" t="s">
        <v>981</v>
      </c>
      <c r="G459" s="244"/>
      <c r="H459" s="244"/>
      <c r="I459" s="244"/>
      <c r="J459" s="244"/>
      <c r="K459" s="247">
        <v>31.899999999999999</v>
      </c>
      <c r="L459" s="244"/>
      <c r="M459" s="244"/>
      <c r="N459" s="244"/>
      <c r="O459" s="244"/>
      <c r="P459" s="244"/>
      <c r="Q459" s="244"/>
      <c r="R459" s="248"/>
      <c r="T459" s="249"/>
      <c r="U459" s="244"/>
      <c r="V459" s="244"/>
      <c r="W459" s="244"/>
      <c r="X459" s="244"/>
      <c r="Y459" s="244"/>
      <c r="Z459" s="244"/>
      <c r="AA459" s="250"/>
      <c r="AT459" s="251" t="s">
        <v>280</v>
      </c>
      <c r="AU459" s="251" t="s">
        <v>126</v>
      </c>
      <c r="AV459" s="11" t="s">
        <v>126</v>
      </c>
      <c r="AW459" s="11" t="s">
        <v>35</v>
      </c>
      <c r="AX459" s="11" t="s">
        <v>77</v>
      </c>
      <c r="AY459" s="251" t="s">
        <v>272</v>
      </c>
    </row>
    <row r="460" s="12" customFormat="1" ht="16.5" customHeight="1">
      <c r="B460" s="253"/>
      <c r="C460" s="254"/>
      <c r="D460" s="254"/>
      <c r="E460" s="255" t="s">
        <v>22</v>
      </c>
      <c r="F460" s="256" t="s">
        <v>284</v>
      </c>
      <c r="G460" s="254"/>
      <c r="H460" s="254"/>
      <c r="I460" s="254"/>
      <c r="J460" s="254"/>
      <c r="K460" s="257">
        <v>31.899999999999999</v>
      </c>
      <c r="L460" s="254"/>
      <c r="M460" s="254"/>
      <c r="N460" s="254"/>
      <c r="O460" s="254"/>
      <c r="P460" s="254"/>
      <c r="Q460" s="254"/>
      <c r="R460" s="258"/>
      <c r="T460" s="259"/>
      <c r="U460" s="254"/>
      <c r="V460" s="254"/>
      <c r="W460" s="254"/>
      <c r="X460" s="254"/>
      <c r="Y460" s="254"/>
      <c r="Z460" s="254"/>
      <c r="AA460" s="260"/>
      <c r="AT460" s="261" t="s">
        <v>280</v>
      </c>
      <c r="AU460" s="261" t="s">
        <v>126</v>
      </c>
      <c r="AV460" s="12" t="s">
        <v>277</v>
      </c>
      <c r="AW460" s="12" t="s">
        <v>35</v>
      </c>
      <c r="AX460" s="12" t="s">
        <v>77</v>
      </c>
      <c r="AY460" s="261" t="s">
        <v>272</v>
      </c>
    </row>
    <row r="461" s="13" customFormat="1" ht="16.5" customHeight="1">
      <c r="B461" s="262"/>
      <c r="C461" s="263"/>
      <c r="D461" s="263"/>
      <c r="E461" s="264" t="s">
        <v>22</v>
      </c>
      <c r="F461" s="265" t="s">
        <v>285</v>
      </c>
      <c r="G461" s="263"/>
      <c r="H461" s="263"/>
      <c r="I461" s="263"/>
      <c r="J461" s="263"/>
      <c r="K461" s="266">
        <v>31.899999999999999</v>
      </c>
      <c r="L461" s="263"/>
      <c r="M461" s="263"/>
      <c r="N461" s="263"/>
      <c r="O461" s="263"/>
      <c r="P461" s="263"/>
      <c r="Q461" s="263"/>
      <c r="R461" s="267"/>
      <c r="T461" s="268"/>
      <c r="U461" s="263"/>
      <c r="V461" s="263"/>
      <c r="W461" s="263"/>
      <c r="X461" s="263"/>
      <c r="Y461" s="263"/>
      <c r="Z461" s="263"/>
      <c r="AA461" s="269"/>
      <c r="AT461" s="270" t="s">
        <v>280</v>
      </c>
      <c r="AU461" s="270" t="s">
        <v>126</v>
      </c>
      <c r="AV461" s="13" t="s">
        <v>276</v>
      </c>
      <c r="AW461" s="13" t="s">
        <v>35</v>
      </c>
      <c r="AX461" s="13" t="s">
        <v>85</v>
      </c>
      <c r="AY461" s="270" t="s">
        <v>272</v>
      </c>
    </row>
    <row r="462" s="1" customFormat="1" ht="51" customHeight="1">
      <c r="B462" s="48"/>
      <c r="C462" s="223" t="s">
        <v>563</v>
      </c>
      <c r="D462" s="223" t="s">
        <v>273</v>
      </c>
      <c r="E462" s="224" t="s">
        <v>983</v>
      </c>
      <c r="F462" s="225" t="s">
        <v>984</v>
      </c>
      <c r="G462" s="225"/>
      <c r="H462" s="225"/>
      <c r="I462" s="225"/>
      <c r="J462" s="226" t="s">
        <v>334</v>
      </c>
      <c r="K462" s="227">
        <v>8.5169999999999995</v>
      </c>
      <c r="L462" s="228">
        <v>0</v>
      </c>
      <c r="M462" s="229"/>
      <c r="N462" s="230">
        <f>ROUND(L462*K462,2)</f>
        <v>0</v>
      </c>
      <c r="O462" s="230"/>
      <c r="P462" s="230"/>
      <c r="Q462" s="230"/>
      <c r="R462" s="50"/>
      <c r="T462" s="231" t="s">
        <v>22</v>
      </c>
      <c r="U462" s="58" t="s">
        <v>42</v>
      </c>
      <c r="V462" s="49"/>
      <c r="W462" s="232">
        <f>V462*K462</f>
        <v>0</v>
      </c>
      <c r="X462" s="232">
        <v>0</v>
      </c>
      <c r="Y462" s="232">
        <f>X462*K462</f>
        <v>0</v>
      </c>
      <c r="Z462" s="232">
        <v>0</v>
      </c>
      <c r="AA462" s="233">
        <f>Z462*K462</f>
        <v>0</v>
      </c>
      <c r="AR462" s="24" t="s">
        <v>369</v>
      </c>
      <c r="AT462" s="24" t="s">
        <v>273</v>
      </c>
      <c r="AU462" s="24" t="s">
        <v>126</v>
      </c>
      <c r="AY462" s="24" t="s">
        <v>272</v>
      </c>
      <c r="BE462" s="144">
        <f>IF(U462="základní",N462,0)</f>
        <v>0</v>
      </c>
      <c r="BF462" s="144">
        <f>IF(U462="snížená",N462,0)</f>
        <v>0</v>
      </c>
      <c r="BG462" s="144">
        <f>IF(U462="zákl. přenesená",N462,0)</f>
        <v>0</v>
      </c>
      <c r="BH462" s="144">
        <f>IF(U462="sníž. přenesená",N462,0)</f>
        <v>0</v>
      </c>
      <c r="BI462" s="144">
        <f>IF(U462="nulová",N462,0)</f>
        <v>0</v>
      </c>
      <c r="BJ462" s="24" t="s">
        <v>85</v>
      </c>
      <c r="BK462" s="144">
        <f>ROUND(L462*K462,2)</f>
        <v>0</v>
      </c>
      <c r="BL462" s="24" t="s">
        <v>369</v>
      </c>
      <c r="BM462" s="24" t="s">
        <v>1438</v>
      </c>
    </row>
    <row r="463" s="10" customFormat="1" ht="16.5" customHeight="1">
      <c r="B463" s="234"/>
      <c r="C463" s="235"/>
      <c r="D463" s="235"/>
      <c r="E463" s="236" t="s">
        <v>22</v>
      </c>
      <c r="F463" s="237" t="s">
        <v>541</v>
      </c>
      <c r="G463" s="238"/>
      <c r="H463" s="238"/>
      <c r="I463" s="238"/>
      <c r="J463" s="235"/>
      <c r="K463" s="236" t="s">
        <v>22</v>
      </c>
      <c r="L463" s="235"/>
      <c r="M463" s="235"/>
      <c r="N463" s="235"/>
      <c r="O463" s="235"/>
      <c r="P463" s="235"/>
      <c r="Q463" s="235"/>
      <c r="R463" s="239"/>
      <c r="T463" s="240"/>
      <c r="U463" s="235"/>
      <c r="V463" s="235"/>
      <c r="W463" s="235"/>
      <c r="X463" s="235"/>
      <c r="Y463" s="235"/>
      <c r="Z463" s="235"/>
      <c r="AA463" s="241"/>
      <c r="AT463" s="242" t="s">
        <v>280</v>
      </c>
      <c r="AU463" s="242" t="s">
        <v>126</v>
      </c>
      <c r="AV463" s="10" t="s">
        <v>85</v>
      </c>
      <c r="AW463" s="10" t="s">
        <v>35</v>
      </c>
      <c r="AX463" s="10" t="s">
        <v>77</v>
      </c>
      <c r="AY463" s="242" t="s">
        <v>272</v>
      </c>
    </row>
    <row r="464" s="11" customFormat="1" ht="16.5" customHeight="1">
      <c r="B464" s="243"/>
      <c r="C464" s="244"/>
      <c r="D464" s="244"/>
      <c r="E464" s="245" t="s">
        <v>22</v>
      </c>
      <c r="F464" s="246" t="s">
        <v>22</v>
      </c>
      <c r="G464" s="244"/>
      <c r="H464" s="244"/>
      <c r="I464" s="244"/>
      <c r="J464" s="244"/>
      <c r="K464" s="247">
        <v>0</v>
      </c>
      <c r="L464" s="244"/>
      <c r="M464" s="244"/>
      <c r="N464" s="244"/>
      <c r="O464" s="244"/>
      <c r="P464" s="244"/>
      <c r="Q464" s="244"/>
      <c r="R464" s="248"/>
      <c r="T464" s="249"/>
      <c r="U464" s="244"/>
      <c r="V464" s="244"/>
      <c r="W464" s="244"/>
      <c r="X464" s="244"/>
      <c r="Y464" s="244"/>
      <c r="Z464" s="244"/>
      <c r="AA464" s="250"/>
      <c r="AT464" s="251" t="s">
        <v>280</v>
      </c>
      <c r="AU464" s="251" t="s">
        <v>126</v>
      </c>
      <c r="AV464" s="11" t="s">
        <v>126</v>
      </c>
      <c r="AW464" s="11" t="s">
        <v>6</v>
      </c>
      <c r="AX464" s="11" t="s">
        <v>77</v>
      </c>
      <c r="AY464" s="251" t="s">
        <v>272</v>
      </c>
    </row>
    <row r="465" s="10" customFormat="1" ht="16.5" customHeight="1">
      <c r="B465" s="234"/>
      <c r="C465" s="235"/>
      <c r="D465" s="235"/>
      <c r="E465" s="236" t="s">
        <v>22</v>
      </c>
      <c r="F465" s="252" t="s">
        <v>1296</v>
      </c>
      <c r="G465" s="235"/>
      <c r="H465" s="235"/>
      <c r="I465" s="235"/>
      <c r="J465" s="235"/>
      <c r="K465" s="236" t="s">
        <v>22</v>
      </c>
      <c r="L465" s="235"/>
      <c r="M465" s="235"/>
      <c r="N465" s="235"/>
      <c r="O465" s="235"/>
      <c r="P465" s="235"/>
      <c r="Q465" s="235"/>
      <c r="R465" s="239"/>
      <c r="T465" s="240"/>
      <c r="U465" s="235"/>
      <c r="V465" s="235"/>
      <c r="W465" s="235"/>
      <c r="X465" s="235"/>
      <c r="Y465" s="235"/>
      <c r="Z465" s="235"/>
      <c r="AA465" s="241"/>
      <c r="AT465" s="242" t="s">
        <v>280</v>
      </c>
      <c r="AU465" s="242" t="s">
        <v>126</v>
      </c>
      <c r="AV465" s="10" t="s">
        <v>85</v>
      </c>
      <c r="AW465" s="10" t="s">
        <v>35</v>
      </c>
      <c r="AX465" s="10" t="s">
        <v>77</v>
      </c>
      <c r="AY465" s="242" t="s">
        <v>272</v>
      </c>
    </row>
    <row r="466" s="10" customFormat="1" ht="16.5" customHeight="1">
      <c r="B466" s="234"/>
      <c r="C466" s="235"/>
      <c r="D466" s="235"/>
      <c r="E466" s="236" t="s">
        <v>22</v>
      </c>
      <c r="F466" s="252" t="s">
        <v>529</v>
      </c>
      <c r="G466" s="235"/>
      <c r="H466" s="235"/>
      <c r="I466" s="235"/>
      <c r="J466" s="235"/>
      <c r="K466" s="236" t="s">
        <v>22</v>
      </c>
      <c r="L466" s="235"/>
      <c r="M466" s="235"/>
      <c r="N466" s="235"/>
      <c r="O466" s="235"/>
      <c r="P466" s="235"/>
      <c r="Q466" s="235"/>
      <c r="R466" s="239"/>
      <c r="T466" s="240"/>
      <c r="U466" s="235"/>
      <c r="V466" s="235"/>
      <c r="W466" s="235"/>
      <c r="X466" s="235"/>
      <c r="Y466" s="235"/>
      <c r="Z466" s="235"/>
      <c r="AA466" s="241"/>
      <c r="AT466" s="242" t="s">
        <v>280</v>
      </c>
      <c r="AU466" s="242" t="s">
        <v>126</v>
      </c>
      <c r="AV466" s="10" t="s">
        <v>85</v>
      </c>
      <c r="AW466" s="10" t="s">
        <v>35</v>
      </c>
      <c r="AX466" s="10" t="s">
        <v>77</v>
      </c>
      <c r="AY466" s="242" t="s">
        <v>272</v>
      </c>
    </row>
    <row r="467" s="11" customFormat="1" ht="16.5" customHeight="1">
      <c r="B467" s="243"/>
      <c r="C467" s="244"/>
      <c r="D467" s="244"/>
      <c r="E467" s="245" t="s">
        <v>22</v>
      </c>
      <c r="F467" s="246" t="s">
        <v>1439</v>
      </c>
      <c r="G467" s="244"/>
      <c r="H467" s="244"/>
      <c r="I467" s="244"/>
      <c r="J467" s="244"/>
      <c r="K467" s="247">
        <v>6.4470000000000001</v>
      </c>
      <c r="L467" s="244"/>
      <c r="M467" s="244"/>
      <c r="N467" s="244"/>
      <c r="O467" s="244"/>
      <c r="P467" s="244"/>
      <c r="Q467" s="244"/>
      <c r="R467" s="248"/>
      <c r="T467" s="249"/>
      <c r="U467" s="244"/>
      <c r="V467" s="244"/>
      <c r="W467" s="244"/>
      <c r="X467" s="244"/>
      <c r="Y467" s="244"/>
      <c r="Z467" s="244"/>
      <c r="AA467" s="250"/>
      <c r="AT467" s="251" t="s">
        <v>280</v>
      </c>
      <c r="AU467" s="251" t="s">
        <v>126</v>
      </c>
      <c r="AV467" s="11" t="s">
        <v>126</v>
      </c>
      <c r="AW467" s="11" t="s">
        <v>35</v>
      </c>
      <c r="AX467" s="11" t="s">
        <v>77</v>
      </c>
      <c r="AY467" s="251" t="s">
        <v>272</v>
      </c>
    </row>
    <row r="468" s="10" customFormat="1" ht="16.5" customHeight="1">
      <c r="B468" s="234"/>
      <c r="C468" s="235"/>
      <c r="D468" s="235"/>
      <c r="E468" s="236" t="s">
        <v>22</v>
      </c>
      <c r="F468" s="252" t="s">
        <v>530</v>
      </c>
      <c r="G468" s="235"/>
      <c r="H468" s="235"/>
      <c r="I468" s="235"/>
      <c r="J468" s="235"/>
      <c r="K468" s="236" t="s">
        <v>22</v>
      </c>
      <c r="L468" s="235"/>
      <c r="M468" s="235"/>
      <c r="N468" s="235"/>
      <c r="O468" s="235"/>
      <c r="P468" s="235"/>
      <c r="Q468" s="235"/>
      <c r="R468" s="239"/>
      <c r="T468" s="240"/>
      <c r="U468" s="235"/>
      <c r="V468" s="235"/>
      <c r="W468" s="235"/>
      <c r="X468" s="235"/>
      <c r="Y468" s="235"/>
      <c r="Z468" s="235"/>
      <c r="AA468" s="241"/>
      <c r="AT468" s="242" t="s">
        <v>280</v>
      </c>
      <c r="AU468" s="242" t="s">
        <v>126</v>
      </c>
      <c r="AV468" s="10" t="s">
        <v>85</v>
      </c>
      <c r="AW468" s="10" t="s">
        <v>35</v>
      </c>
      <c r="AX468" s="10" t="s">
        <v>77</v>
      </c>
      <c r="AY468" s="242" t="s">
        <v>272</v>
      </c>
    </row>
    <row r="469" s="11" customFormat="1" ht="16.5" customHeight="1">
      <c r="B469" s="243"/>
      <c r="C469" s="244"/>
      <c r="D469" s="244"/>
      <c r="E469" s="245" t="s">
        <v>22</v>
      </c>
      <c r="F469" s="246" t="s">
        <v>1440</v>
      </c>
      <c r="G469" s="244"/>
      <c r="H469" s="244"/>
      <c r="I469" s="244"/>
      <c r="J469" s="244"/>
      <c r="K469" s="247">
        <v>2.0699999999999998</v>
      </c>
      <c r="L469" s="244"/>
      <c r="M469" s="244"/>
      <c r="N469" s="244"/>
      <c r="O469" s="244"/>
      <c r="P469" s="244"/>
      <c r="Q469" s="244"/>
      <c r="R469" s="248"/>
      <c r="T469" s="249"/>
      <c r="U469" s="244"/>
      <c r="V469" s="244"/>
      <c r="W469" s="244"/>
      <c r="X469" s="244"/>
      <c r="Y469" s="244"/>
      <c r="Z469" s="244"/>
      <c r="AA469" s="250"/>
      <c r="AT469" s="251" t="s">
        <v>280</v>
      </c>
      <c r="AU469" s="251" t="s">
        <v>126</v>
      </c>
      <c r="AV469" s="11" t="s">
        <v>126</v>
      </c>
      <c r="AW469" s="11" t="s">
        <v>35</v>
      </c>
      <c r="AX469" s="11" t="s">
        <v>77</v>
      </c>
      <c r="AY469" s="251" t="s">
        <v>272</v>
      </c>
    </row>
    <row r="470" s="12" customFormat="1" ht="16.5" customHeight="1">
      <c r="B470" s="253"/>
      <c r="C470" s="254"/>
      <c r="D470" s="254"/>
      <c r="E470" s="255" t="s">
        <v>22</v>
      </c>
      <c r="F470" s="256" t="s">
        <v>284</v>
      </c>
      <c r="G470" s="254"/>
      <c r="H470" s="254"/>
      <c r="I470" s="254"/>
      <c r="J470" s="254"/>
      <c r="K470" s="257">
        <v>8.5169999999999995</v>
      </c>
      <c r="L470" s="254"/>
      <c r="M470" s="254"/>
      <c r="N470" s="254"/>
      <c r="O470" s="254"/>
      <c r="P470" s="254"/>
      <c r="Q470" s="254"/>
      <c r="R470" s="258"/>
      <c r="T470" s="259"/>
      <c r="U470" s="254"/>
      <c r="V470" s="254"/>
      <c r="W470" s="254"/>
      <c r="X470" s="254"/>
      <c r="Y470" s="254"/>
      <c r="Z470" s="254"/>
      <c r="AA470" s="260"/>
      <c r="AT470" s="261" t="s">
        <v>280</v>
      </c>
      <c r="AU470" s="261" t="s">
        <v>126</v>
      </c>
      <c r="AV470" s="12" t="s">
        <v>277</v>
      </c>
      <c r="AW470" s="12" t="s">
        <v>35</v>
      </c>
      <c r="AX470" s="12" t="s">
        <v>77</v>
      </c>
      <c r="AY470" s="261" t="s">
        <v>272</v>
      </c>
    </row>
    <row r="471" s="13" customFormat="1" ht="16.5" customHeight="1">
      <c r="B471" s="262"/>
      <c r="C471" s="263"/>
      <c r="D471" s="263"/>
      <c r="E471" s="264" t="s">
        <v>204</v>
      </c>
      <c r="F471" s="265" t="s">
        <v>285</v>
      </c>
      <c r="G471" s="263"/>
      <c r="H471" s="263"/>
      <c r="I471" s="263"/>
      <c r="J471" s="263"/>
      <c r="K471" s="266">
        <v>8.5169999999999995</v>
      </c>
      <c r="L471" s="263"/>
      <c r="M471" s="263"/>
      <c r="N471" s="263"/>
      <c r="O471" s="263"/>
      <c r="P471" s="263"/>
      <c r="Q471" s="263"/>
      <c r="R471" s="267"/>
      <c r="T471" s="268"/>
      <c r="U471" s="263"/>
      <c r="V471" s="263"/>
      <c r="W471" s="263"/>
      <c r="X471" s="263"/>
      <c r="Y471" s="263"/>
      <c r="Z471" s="263"/>
      <c r="AA471" s="269"/>
      <c r="AT471" s="270" t="s">
        <v>280</v>
      </c>
      <c r="AU471" s="270" t="s">
        <v>126</v>
      </c>
      <c r="AV471" s="13" t="s">
        <v>276</v>
      </c>
      <c r="AW471" s="13" t="s">
        <v>35</v>
      </c>
      <c r="AX471" s="13" t="s">
        <v>85</v>
      </c>
      <c r="AY471" s="270" t="s">
        <v>272</v>
      </c>
    </row>
    <row r="472" s="1" customFormat="1" ht="16.5" customHeight="1">
      <c r="B472" s="48"/>
      <c r="C472" s="271" t="s">
        <v>568</v>
      </c>
      <c r="D472" s="271" t="s">
        <v>349</v>
      </c>
      <c r="E472" s="272" t="s">
        <v>977</v>
      </c>
      <c r="F472" s="273" t="s">
        <v>1436</v>
      </c>
      <c r="G472" s="273"/>
      <c r="H472" s="273"/>
      <c r="I472" s="273"/>
      <c r="J472" s="274" t="s">
        <v>334</v>
      </c>
      <c r="K472" s="275">
        <v>9.3689999999999998</v>
      </c>
      <c r="L472" s="276">
        <v>0</v>
      </c>
      <c r="M472" s="277"/>
      <c r="N472" s="278">
        <f>ROUND(L472*K472,2)</f>
        <v>0</v>
      </c>
      <c r="O472" s="230"/>
      <c r="P472" s="230"/>
      <c r="Q472" s="230"/>
      <c r="R472" s="50"/>
      <c r="T472" s="231" t="s">
        <v>22</v>
      </c>
      <c r="U472" s="58" t="s">
        <v>42</v>
      </c>
      <c r="V472" s="49"/>
      <c r="W472" s="232">
        <f>V472*K472</f>
        <v>0</v>
      </c>
      <c r="X472" s="232">
        <v>0</v>
      </c>
      <c r="Y472" s="232">
        <f>X472*K472</f>
        <v>0</v>
      </c>
      <c r="Z472" s="232">
        <v>0</v>
      </c>
      <c r="AA472" s="233">
        <f>Z472*K472</f>
        <v>0</v>
      </c>
      <c r="AR472" s="24" t="s">
        <v>469</v>
      </c>
      <c r="AT472" s="24" t="s">
        <v>349</v>
      </c>
      <c r="AU472" s="24" t="s">
        <v>126</v>
      </c>
      <c r="AY472" s="24" t="s">
        <v>272</v>
      </c>
      <c r="BE472" s="144">
        <f>IF(U472="základní",N472,0)</f>
        <v>0</v>
      </c>
      <c r="BF472" s="144">
        <f>IF(U472="snížená",N472,0)</f>
        <v>0</v>
      </c>
      <c r="BG472" s="144">
        <f>IF(U472="zákl. přenesená",N472,0)</f>
        <v>0</v>
      </c>
      <c r="BH472" s="144">
        <f>IF(U472="sníž. přenesená",N472,0)</f>
        <v>0</v>
      </c>
      <c r="BI472" s="144">
        <f>IF(U472="nulová",N472,0)</f>
        <v>0</v>
      </c>
      <c r="BJ472" s="24" t="s">
        <v>85</v>
      </c>
      <c r="BK472" s="144">
        <f>ROUND(L472*K472,2)</f>
        <v>0</v>
      </c>
      <c r="BL472" s="24" t="s">
        <v>369</v>
      </c>
      <c r="BM472" s="24" t="s">
        <v>1441</v>
      </c>
    </row>
    <row r="473" s="10" customFormat="1" ht="16.5" customHeight="1">
      <c r="B473" s="234"/>
      <c r="C473" s="235"/>
      <c r="D473" s="235"/>
      <c r="E473" s="236" t="s">
        <v>22</v>
      </c>
      <c r="F473" s="237" t="s">
        <v>980</v>
      </c>
      <c r="G473" s="238"/>
      <c r="H473" s="238"/>
      <c r="I473" s="238"/>
      <c r="J473" s="235"/>
      <c r="K473" s="236" t="s">
        <v>22</v>
      </c>
      <c r="L473" s="235"/>
      <c r="M473" s="235"/>
      <c r="N473" s="235"/>
      <c r="O473" s="235"/>
      <c r="P473" s="235"/>
      <c r="Q473" s="235"/>
      <c r="R473" s="239"/>
      <c r="T473" s="240"/>
      <c r="U473" s="235"/>
      <c r="V473" s="235"/>
      <c r="W473" s="235"/>
      <c r="X473" s="235"/>
      <c r="Y473" s="235"/>
      <c r="Z473" s="235"/>
      <c r="AA473" s="241"/>
      <c r="AT473" s="242" t="s">
        <v>280</v>
      </c>
      <c r="AU473" s="242" t="s">
        <v>126</v>
      </c>
      <c r="AV473" s="10" t="s">
        <v>85</v>
      </c>
      <c r="AW473" s="10" t="s">
        <v>35</v>
      </c>
      <c r="AX473" s="10" t="s">
        <v>77</v>
      </c>
      <c r="AY473" s="242" t="s">
        <v>272</v>
      </c>
    </row>
    <row r="474" s="10" customFormat="1" ht="16.5" customHeight="1">
      <c r="B474" s="234"/>
      <c r="C474" s="235"/>
      <c r="D474" s="235"/>
      <c r="E474" s="236" t="s">
        <v>22</v>
      </c>
      <c r="F474" s="252" t="s">
        <v>930</v>
      </c>
      <c r="G474" s="235"/>
      <c r="H474" s="235"/>
      <c r="I474" s="235"/>
      <c r="J474" s="235"/>
      <c r="K474" s="236" t="s">
        <v>22</v>
      </c>
      <c r="L474" s="235"/>
      <c r="M474" s="235"/>
      <c r="N474" s="235"/>
      <c r="O474" s="235"/>
      <c r="P474" s="235"/>
      <c r="Q474" s="235"/>
      <c r="R474" s="239"/>
      <c r="T474" s="240"/>
      <c r="U474" s="235"/>
      <c r="V474" s="235"/>
      <c r="W474" s="235"/>
      <c r="X474" s="235"/>
      <c r="Y474" s="235"/>
      <c r="Z474" s="235"/>
      <c r="AA474" s="241"/>
      <c r="AT474" s="242" t="s">
        <v>280</v>
      </c>
      <c r="AU474" s="242" t="s">
        <v>126</v>
      </c>
      <c r="AV474" s="10" t="s">
        <v>85</v>
      </c>
      <c r="AW474" s="10" t="s">
        <v>35</v>
      </c>
      <c r="AX474" s="10" t="s">
        <v>77</v>
      </c>
      <c r="AY474" s="242" t="s">
        <v>272</v>
      </c>
    </row>
    <row r="475" s="11" customFormat="1" ht="16.5" customHeight="1">
      <c r="B475" s="243"/>
      <c r="C475" s="244"/>
      <c r="D475" s="244"/>
      <c r="E475" s="245" t="s">
        <v>22</v>
      </c>
      <c r="F475" s="246" t="s">
        <v>22</v>
      </c>
      <c r="G475" s="244"/>
      <c r="H475" s="244"/>
      <c r="I475" s="244"/>
      <c r="J475" s="244"/>
      <c r="K475" s="247">
        <v>0</v>
      </c>
      <c r="L475" s="244"/>
      <c r="M475" s="244"/>
      <c r="N475" s="244"/>
      <c r="O475" s="244"/>
      <c r="P475" s="244"/>
      <c r="Q475" s="244"/>
      <c r="R475" s="248"/>
      <c r="T475" s="249"/>
      <c r="U475" s="244"/>
      <c r="V475" s="244"/>
      <c r="W475" s="244"/>
      <c r="X475" s="244"/>
      <c r="Y475" s="244"/>
      <c r="Z475" s="244"/>
      <c r="AA475" s="250"/>
      <c r="AT475" s="251" t="s">
        <v>280</v>
      </c>
      <c r="AU475" s="251" t="s">
        <v>126</v>
      </c>
      <c r="AV475" s="11" t="s">
        <v>126</v>
      </c>
      <c r="AW475" s="11" t="s">
        <v>6</v>
      </c>
      <c r="AX475" s="11" t="s">
        <v>77</v>
      </c>
      <c r="AY475" s="251" t="s">
        <v>272</v>
      </c>
    </row>
    <row r="476" s="10" customFormat="1" ht="16.5" customHeight="1">
      <c r="B476" s="234"/>
      <c r="C476" s="235"/>
      <c r="D476" s="235"/>
      <c r="E476" s="236" t="s">
        <v>22</v>
      </c>
      <c r="F476" s="252" t="s">
        <v>541</v>
      </c>
      <c r="G476" s="235"/>
      <c r="H476" s="235"/>
      <c r="I476" s="235"/>
      <c r="J476" s="235"/>
      <c r="K476" s="236" t="s">
        <v>22</v>
      </c>
      <c r="L476" s="235"/>
      <c r="M476" s="235"/>
      <c r="N476" s="235"/>
      <c r="O476" s="235"/>
      <c r="P476" s="235"/>
      <c r="Q476" s="235"/>
      <c r="R476" s="239"/>
      <c r="T476" s="240"/>
      <c r="U476" s="235"/>
      <c r="V476" s="235"/>
      <c r="W476" s="235"/>
      <c r="X476" s="235"/>
      <c r="Y476" s="235"/>
      <c r="Z476" s="235"/>
      <c r="AA476" s="241"/>
      <c r="AT476" s="242" t="s">
        <v>280</v>
      </c>
      <c r="AU476" s="242" t="s">
        <v>126</v>
      </c>
      <c r="AV476" s="10" t="s">
        <v>85</v>
      </c>
      <c r="AW476" s="10" t="s">
        <v>35</v>
      </c>
      <c r="AX476" s="10" t="s">
        <v>77</v>
      </c>
      <c r="AY476" s="242" t="s">
        <v>272</v>
      </c>
    </row>
    <row r="477" s="11" customFormat="1" ht="16.5" customHeight="1">
      <c r="B477" s="243"/>
      <c r="C477" s="244"/>
      <c r="D477" s="244"/>
      <c r="E477" s="245" t="s">
        <v>22</v>
      </c>
      <c r="F477" s="246" t="s">
        <v>988</v>
      </c>
      <c r="G477" s="244"/>
      <c r="H477" s="244"/>
      <c r="I477" s="244"/>
      <c r="J477" s="244"/>
      <c r="K477" s="247">
        <v>9.3689999999999998</v>
      </c>
      <c r="L477" s="244"/>
      <c r="M477" s="244"/>
      <c r="N477" s="244"/>
      <c r="O477" s="244"/>
      <c r="P477" s="244"/>
      <c r="Q477" s="244"/>
      <c r="R477" s="248"/>
      <c r="T477" s="249"/>
      <c r="U477" s="244"/>
      <c r="V477" s="244"/>
      <c r="W477" s="244"/>
      <c r="X477" s="244"/>
      <c r="Y477" s="244"/>
      <c r="Z477" s="244"/>
      <c r="AA477" s="250"/>
      <c r="AT477" s="251" t="s">
        <v>280</v>
      </c>
      <c r="AU477" s="251" t="s">
        <v>126</v>
      </c>
      <c r="AV477" s="11" t="s">
        <v>126</v>
      </c>
      <c r="AW477" s="11" t="s">
        <v>35</v>
      </c>
      <c r="AX477" s="11" t="s">
        <v>77</v>
      </c>
      <c r="AY477" s="251" t="s">
        <v>272</v>
      </c>
    </row>
    <row r="478" s="12" customFormat="1" ht="16.5" customHeight="1">
      <c r="B478" s="253"/>
      <c r="C478" s="254"/>
      <c r="D478" s="254"/>
      <c r="E478" s="255" t="s">
        <v>22</v>
      </c>
      <c r="F478" s="256" t="s">
        <v>284</v>
      </c>
      <c r="G478" s="254"/>
      <c r="H478" s="254"/>
      <c r="I478" s="254"/>
      <c r="J478" s="254"/>
      <c r="K478" s="257">
        <v>9.3689999999999998</v>
      </c>
      <c r="L478" s="254"/>
      <c r="M478" s="254"/>
      <c r="N478" s="254"/>
      <c r="O478" s="254"/>
      <c r="P478" s="254"/>
      <c r="Q478" s="254"/>
      <c r="R478" s="258"/>
      <c r="T478" s="259"/>
      <c r="U478" s="254"/>
      <c r="V478" s="254"/>
      <c r="W478" s="254"/>
      <c r="X478" s="254"/>
      <c r="Y478" s="254"/>
      <c r="Z478" s="254"/>
      <c r="AA478" s="260"/>
      <c r="AT478" s="261" t="s">
        <v>280</v>
      </c>
      <c r="AU478" s="261" t="s">
        <v>126</v>
      </c>
      <c r="AV478" s="12" t="s">
        <v>277</v>
      </c>
      <c r="AW478" s="12" t="s">
        <v>35</v>
      </c>
      <c r="AX478" s="12" t="s">
        <v>77</v>
      </c>
      <c r="AY478" s="261" t="s">
        <v>272</v>
      </c>
    </row>
    <row r="479" s="13" customFormat="1" ht="16.5" customHeight="1">
      <c r="B479" s="262"/>
      <c r="C479" s="263"/>
      <c r="D479" s="263"/>
      <c r="E479" s="264" t="s">
        <v>22</v>
      </c>
      <c r="F479" s="265" t="s">
        <v>285</v>
      </c>
      <c r="G479" s="263"/>
      <c r="H479" s="263"/>
      <c r="I479" s="263"/>
      <c r="J479" s="263"/>
      <c r="K479" s="266">
        <v>9.3689999999999998</v>
      </c>
      <c r="L479" s="263"/>
      <c r="M479" s="263"/>
      <c r="N479" s="263"/>
      <c r="O479" s="263"/>
      <c r="P479" s="263"/>
      <c r="Q479" s="263"/>
      <c r="R479" s="267"/>
      <c r="T479" s="268"/>
      <c r="U479" s="263"/>
      <c r="V479" s="263"/>
      <c r="W479" s="263"/>
      <c r="X479" s="263"/>
      <c r="Y479" s="263"/>
      <c r="Z479" s="263"/>
      <c r="AA479" s="269"/>
      <c r="AT479" s="270" t="s">
        <v>280</v>
      </c>
      <c r="AU479" s="270" t="s">
        <v>126</v>
      </c>
      <c r="AV479" s="13" t="s">
        <v>276</v>
      </c>
      <c r="AW479" s="13" t="s">
        <v>35</v>
      </c>
      <c r="AX479" s="13" t="s">
        <v>85</v>
      </c>
      <c r="AY479" s="270" t="s">
        <v>272</v>
      </c>
    </row>
    <row r="480" s="1" customFormat="1" ht="25.5" customHeight="1">
      <c r="B480" s="48"/>
      <c r="C480" s="223" t="s">
        <v>573</v>
      </c>
      <c r="D480" s="223" t="s">
        <v>273</v>
      </c>
      <c r="E480" s="224" t="s">
        <v>990</v>
      </c>
      <c r="F480" s="225" t="s">
        <v>991</v>
      </c>
      <c r="G480" s="225"/>
      <c r="H480" s="225"/>
      <c r="I480" s="225"/>
      <c r="J480" s="226" t="s">
        <v>334</v>
      </c>
      <c r="K480" s="227">
        <v>192.846</v>
      </c>
      <c r="L480" s="228">
        <v>0</v>
      </c>
      <c r="M480" s="229"/>
      <c r="N480" s="230">
        <f>ROUND(L480*K480,2)</f>
        <v>0</v>
      </c>
      <c r="O480" s="230"/>
      <c r="P480" s="230"/>
      <c r="Q480" s="230"/>
      <c r="R480" s="50"/>
      <c r="T480" s="231" t="s">
        <v>22</v>
      </c>
      <c r="U480" s="58" t="s">
        <v>42</v>
      </c>
      <c r="V480" s="49"/>
      <c r="W480" s="232">
        <f>V480*K480</f>
        <v>0</v>
      </c>
      <c r="X480" s="232">
        <v>0.00020000000000000001</v>
      </c>
      <c r="Y480" s="232">
        <f>X480*K480</f>
        <v>0.038569200000000005</v>
      </c>
      <c r="Z480" s="232">
        <v>0</v>
      </c>
      <c r="AA480" s="233">
        <f>Z480*K480</f>
        <v>0</v>
      </c>
      <c r="AR480" s="24" t="s">
        <v>369</v>
      </c>
      <c r="AT480" s="24" t="s">
        <v>273</v>
      </c>
      <c r="AU480" s="24" t="s">
        <v>126</v>
      </c>
      <c r="AY480" s="24" t="s">
        <v>272</v>
      </c>
      <c r="BE480" s="144">
        <f>IF(U480="základní",N480,0)</f>
        <v>0</v>
      </c>
      <c r="BF480" s="144">
        <f>IF(U480="snížená",N480,0)</f>
        <v>0</v>
      </c>
      <c r="BG480" s="144">
        <f>IF(U480="zákl. přenesená",N480,0)</f>
        <v>0</v>
      </c>
      <c r="BH480" s="144">
        <f>IF(U480="sníž. přenesená",N480,0)</f>
        <v>0</v>
      </c>
      <c r="BI480" s="144">
        <f>IF(U480="nulová",N480,0)</f>
        <v>0</v>
      </c>
      <c r="BJ480" s="24" t="s">
        <v>85</v>
      </c>
      <c r="BK480" s="144">
        <f>ROUND(L480*K480,2)</f>
        <v>0</v>
      </c>
      <c r="BL480" s="24" t="s">
        <v>369</v>
      </c>
      <c r="BM480" s="24" t="s">
        <v>1442</v>
      </c>
    </row>
    <row r="481" s="10" customFormat="1" ht="16.5" customHeight="1">
      <c r="B481" s="234"/>
      <c r="C481" s="235"/>
      <c r="D481" s="235"/>
      <c r="E481" s="236" t="s">
        <v>22</v>
      </c>
      <c r="F481" s="237" t="s">
        <v>516</v>
      </c>
      <c r="G481" s="238"/>
      <c r="H481" s="238"/>
      <c r="I481" s="238"/>
      <c r="J481" s="235"/>
      <c r="K481" s="236" t="s">
        <v>22</v>
      </c>
      <c r="L481" s="235"/>
      <c r="M481" s="235"/>
      <c r="N481" s="235"/>
      <c r="O481" s="235"/>
      <c r="P481" s="235"/>
      <c r="Q481" s="235"/>
      <c r="R481" s="239"/>
      <c r="T481" s="240"/>
      <c r="U481" s="235"/>
      <c r="V481" s="235"/>
      <c r="W481" s="235"/>
      <c r="X481" s="235"/>
      <c r="Y481" s="235"/>
      <c r="Z481" s="235"/>
      <c r="AA481" s="241"/>
      <c r="AT481" s="242" t="s">
        <v>280</v>
      </c>
      <c r="AU481" s="242" t="s">
        <v>126</v>
      </c>
      <c r="AV481" s="10" t="s">
        <v>85</v>
      </c>
      <c r="AW481" s="10" t="s">
        <v>35</v>
      </c>
      <c r="AX481" s="10" t="s">
        <v>77</v>
      </c>
      <c r="AY481" s="242" t="s">
        <v>272</v>
      </c>
    </row>
    <row r="482" s="11" customFormat="1" ht="16.5" customHeight="1">
      <c r="B482" s="243"/>
      <c r="C482" s="244"/>
      <c r="D482" s="244"/>
      <c r="E482" s="245" t="s">
        <v>22</v>
      </c>
      <c r="F482" s="246" t="s">
        <v>22</v>
      </c>
      <c r="G482" s="244"/>
      <c r="H482" s="244"/>
      <c r="I482" s="244"/>
      <c r="J482" s="244"/>
      <c r="K482" s="247">
        <v>0</v>
      </c>
      <c r="L482" s="244"/>
      <c r="M482" s="244"/>
      <c r="N482" s="244"/>
      <c r="O482" s="244"/>
      <c r="P482" s="244"/>
      <c r="Q482" s="244"/>
      <c r="R482" s="248"/>
      <c r="T482" s="249"/>
      <c r="U482" s="244"/>
      <c r="V482" s="244"/>
      <c r="W482" s="244"/>
      <c r="X482" s="244"/>
      <c r="Y482" s="244"/>
      <c r="Z482" s="244"/>
      <c r="AA482" s="250"/>
      <c r="AT482" s="251" t="s">
        <v>280</v>
      </c>
      <c r="AU482" s="251" t="s">
        <v>126</v>
      </c>
      <c r="AV482" s="11" t="s">
        <v>126</v>
      </c>
      <c r="AW482" s="11" t="s">
        <v>6</v>
      </c>
      <c r="AX482" s="11" t="s">
        <v>77</v>
      </c>
      <c r="AY482" s="251" t="s">
        <v>272</v>
      </c>
    </row>
    <row r="483" s="10" customFormat="1" ht="16.5" customHeight="1">
      <c r="B483" s="234"/>
      <c r="C483" s="235"/>
      <c r="D483" s="235"/>
      <c r="E483" s="236" t="s">
        <v>22</v>
      </c>
      <c r="F483" s="252" t="s">
        <v>970</v>
      </c>
      <c r="G483" s="235"/>
      <c r="H483" s="235"/>
      <c r="I483" s="235"/>
      <c r="J483" s="235"/>
      <c r="K483" s="236" t="s">
        <v>22</v>
      </c>
      <c r="L483" s="235"/>
      <c r="M483" s="235"/>
      <c r="N483" s="235"/>
      <c r="O483" s="235"/>
      <c r="P483" s="235"/>
      <c r="Q483" s="235"/>
      <c r="R483" s="239"/>
      <c r="T483" s="240"/>
      <c r="U483" s="235"/>
      <c r="V483" s="235"/>
      <c r="W483" s="235"/>
      <c r="X483" s="235"/>
      <c r="Y483" s="235"/>
      <c r="Z483" s="235"/>
      <c r="AA483" s="241"/>
      <c r="AT483" s="242" t="s">
        <v>280</v>
      </c>
      <c r="AU483" s="242" t="s">
        <v>126</v>
      </c>
      <c r="AV483" s="10" t="s">
        <v>85</v>
      </c>
      <c r="AW483" s="10" t="s">
        <v>35</v>
      </c>
      <c r="AX483" s="10" t="s">
        <v>77</v>
      </c>
      <c r="AY483" s="242" t="s">
        <v>272</v>
      </c>
    </row>
    <row r="484" s="11" customFormat="1" ht="16.5" customHeight="1">
      <c r="B484" s="243"/>
      <c r="C484" s="244"/>
      <c r="D484" s="244"/>
      <c r="E484" s="245" t="s">
        <v>22</v>
      </c>
      <c r="F484" s="246" t="s">
        <v>201</v>
      </c>
      <c r="G484" s="244"/>
      <c r="H484" s="244"/>
      <c r="I484" s="244"/>
      <c r="J484" s="244"/>
      <c r="K484" s="247">
        <v>173.846</v>
      </c>
      <c r="L484" s="244"/>
      <c r="M484" s="244"/>
      <c r="N484" s="244"/>
      <c r="O484" s="244"/>
      <c r="P484" s="244"/>
      <c r="Q484" s="244"/>
      <c r="R484" s="248"/>
      <c r="T484" s="249"/>
      <c r="U484" s="244"/>
      <c r="V484" s="244"/>
      <c r="W484" s="244"/>
      <c r="X484" s="244"/>
      <c r="Y484" s="244"/>
      <c r="Z484" s="244"/>
      <c r="AA484" s="250"/>
      <c r="AT484" s="251" t="s">
        <v>280</v>
      </c>
      <c r="AU484" s="251" t="s">
        <v>126</v>
      </c>
      <c r="AV484" s="11" t="s">
        <v>126</v>
      </c>
      <c r="AW484" s="11" t="s">
        <v>35</v>
      </c>
      <c r="AX484" s="11" t="s">
        <v>77</v>
      </c>
      <c r="AY484" s="251" t="s">
        <v>272</v>
      </c>
    </row>
    <row r="485" s="12" customFormat="1" ht="16.5" customHeight="1">
      <c r="B485" s="253"/>
      <c r="C485" s="254"/>
      <c r="D485" s="254"/>
      <c r="E485" s="255" t="s">
        <v>22</v>
      </c>
      <c r="F485" s="256" t="s">
        <v>284</v>
      </c>
      <c r="G485" s="254"/>
      <c r="H485" s="254"/>
      <c r="I485" s="254"/>
      <c r="J485" s="254"/>
      <c r="K485" s="257">
        <v>173.846</v>
      </c>
      <c r="L485" s="254"/>
      <c r="M485" s="254"/>
      <c r="N485" s="254"/>
      <c r="O485" s="254"/>
      <c r="P485" s="254"/>
      <c r="Q485" s="254"/>
      <c r="R485" s="258"/>
      <c r="T485" s="259"/>
      <c r="U485" s="254"/>
      <c r="V485" s="254"/>
      <c r="W485" s="254"/>
      <c r="X485" s="254"/>
      <c r="Y485" s="254"/>
      <c r="Z485" s="254"/>
      <c r="AA485" s="260"/>
      <c r="AT485" s="261" t="s">
        <v>280</v>
      </c>
      <c r="AU485" s="261" t="s">
        <v>126</v>
      </c>
      <c r="AV485" s="12" t="s">
        <v>277</v>
      </c>
      <c r="AW485" s="12" t="s">
        <v>35</v>
      </c>
      <c r="AX485" s="12" t="s">
        <v>77</v>
      </c>
      <c r="AY485" s="261" t="s">
        <v>272</v>
      </c>
    </row>
    <row r="486" s="11" customFormat="1" ht="16.5" customHeight="1">
      <c r="B486" s="243"/>
      <c r="C486" s="244"/>
      <c r="D486" s="244"/>
      <c r="E486" s="245" t="s">
        <v>22</v>
      </c>
      <c r="F486" s="246" t="s">
        <v>22</v>
      </c>
      <c r="G486" s="244"/>
      <c r="H486" s="244"/>
      <c r="I486" s="244"/>
      <c r="J486" s="244"/>
      <c r="K486" s="247">
        <v>0</v>
      </c>
      <c r="L486" s="244"/>
      <c r="M486" s="244"/>
      <c r="N486" s="244"/>
      <c r="O486" s="244"/>
      <c r="P486" s="244"/>
      <c r="Q486" s="244"/>
      <c r="R486" s="248"/>
      <c r="T486" s="249"/>
      <c r="U486" s="244"/>
      <c r="V486" s="244"/>
      <c r="W486" s="244"/>
      <c r="X486" s="244"/>
      <c r="Y486" s="244"/>
      <c r="Z486" s="244"/>
      <c r="AA486" s="250"/>
      <c r="AT486" s="251" t="s">
        <v>280</v>
      </c>
      <c r="AU486" s="251" t="s">
        <v>126</v>
      </c>
      <c r="AV486" s="11" t="s">
        <v>126</v>
      </c>
      <c r="AW486" s="11" t="s">
        <v>6</v>
      </c>
      <c r="AX486" s="11" t="s">
        <v>77</v>
      </c>
      <c r="AY486" s="251" t="s">
        <v>272</v>
      </c>
    </row>
    <row r="487" s="10" customFormat="1" ht="16.5" customHeight="1">
      <c r="B487" s="234"/>
      <c r="C487" s="235"/>
      <c r="D487" s="235"/>
      <c r="E487" s="236" t="s">
        <v>22</v>
      </c>
      <c r="F487" s="252" t="s">
        <v>1009</v>
      </c>
      <c r="G487" s="235"/>
      <c r="H487" s="235"/>
      <c r="I487" s="235"/>
      <c r="J487" s="235"/>
      <c r="K487" s="236" t="s">
        <v>22</v>
      </c>
      <c r="L487" s="235"/>
      <c r="M487" s="235"/>
      <c r="N487" s="235"/>
      <c r="O487" s="235"/>
      <c r="P487" s="235"/>
      <c r="Q487" s="235"/>
      <c r="R487" s="239"/>
      <c r="T487" s="240"/>
      <c r="U487" s="235"/>
      <c r="V487" s="235"/>
      <c r="W487" s="235"/>
      <c r="X487" s="235"/>
      <c r="Y487" s="235"/>
      <c r="Z487" s="235"/>
      <c r="AA487" s="241"/>
      <c r="AT487" s="242" t="s">
        <v>280</v>
      </c>
      <c r="AU487" s="242" t="s">
        <v>126</v>
      </c>
      <c r="AV487" s="10" t="s">
        <v>85</v>
      </c>
      <c r="AW487" s="10" t="s">
        <v>35</v>
      </c>
      <c r="AX487" s="10" t="s">
        <v>77</v>
      </c>
      <c r="AY487" s="242" t="s">
        <v>272</v>
      </c>
    </row>
    <row r="488" s="11" customFormat="1" ht="16.5" customHeight="1">
      <c r="B488" s="243"/>
      <c r="C488" s="244"/>
      <c r="D488" s="244"/>
      <c r="E488" s="245" t="s">
        <v>22</v>
      </c>
      <c r="F488" s="246" t="s">
        <v>202</v>
      </c>
      <c r="G488" s="244"/>
      <c r="H488" s="244"/>
      <c r="I488" s="244"/>
      <c r="J488" s="244"/>
      <c r="K488" s="247">
        <v>19</v>
      </c>
      <c r="L488" s="244"/>
      <c r="M488" s="244"/>
      <c r="N488" s="244"/>
      <c r="O488" s="244"/>
      <c r="P488" s="244"/>
      <c r="Q488" s="244"/>
      <c r="R488" s="248"/>
      <c r="T488" s="249"/>
      <c r="U488" s="244"/>
      <c r="V488" s="244"/>
      <c r="W488" s="244"/>
      <c r="X488" s="244"/>
      <c r="Y488" s="244"/>
      <c r="Z488" s="244"/>
      <c r="AA488" s="250"/>
      <c r="AT488" s="251" t="s">
        <v>280</v>
      </c>
      <c r="AU488" s="251" t="s">
        <v>126</v>
      </c>
      <c r="AV488" s="11" t="s">
        <v>126</v>
      </c>
      <c r="AW488" s="11" t="s">
        <v>35</v>
      </c>
      <c r="AX488" s="11" t="s">
        <v>77</v>
      </c>
      <c r="AY488" s="251" t="s">
        <v>272</v>
      </c>
    </row>
    <row r="489" s="12" customFormat="1" ht="16.5" customHeight="1">
      <c r="B489" s="253"/>
      <c r="C489" s="254"/>
      <c r="D489" s="254"/>
      <c r="E489" s="255" t="s">
        <v>22</v>
      </c>
      <c r="F489" s="256" t="s">
        <v>284</v>
      </c>
      <c r="G489" s="254"/>
      <c r="H489" s="254"/>
      <c r="I489" s="254"/>
      <c r="J489" s="254"/>
      <c r="K489" s="257">
        <v>19</v>
      </c>
      <c r="L489" s="254"/>
      <c r="M489" s="254"/>
      <c r="N489" s="254"/>
      <c r="O489" s="254"/>
      <c r="P489" s="254"/>
      <c r="Q489" s="254"/>
      <c r="R489" s="258"/>
      <c r="T489" s="259"/>
      <c r="U489" s="254"/>
      <c r="V489" s="254"/>
      <c r="W489" s="254"/>
      <c r="X489" s="254"/>
      <c r="Y489" s="254"/>
      <c r="Z489" s="254"/>
      <c r="AA489" s="260"/>
      <c r="AT489" s="261" t="s">
        <v>280</v>
      </c>
      <c r="AU489" s="261" t="s">
        <v>126</v>
      </c>
      <c r="AV489" s="12" t="s">
        <v>277</v>
      </c>
      <c r="AW489" s="12" t="s">
        <v>35</v>
      </c>
      <c r="AX489" s="12" t="s">
        <v>77</v>
      </c>
      <c r="AY489" s="261" t="s">
        <v>272</v>
      </c>
    </row>
    <row r="490" s="13" customFormat="1" ht="16.5" customHeight="1">
      <c r="B490" s="262"/>
      <c r="C490" s="263"/>
      <c r="D490" s="263"/>
      <c r="E490" s="264" t="s">
        <v>22</v>
      </c>
      <c r="F490" s="265" t="s">
        <v>285</v>
      </c>
      <c r="G490" s="263"/>
      <c r="H490" s="263"/>
      <c r="I490" s="263"/>
      <c r="J490" s="263"/>
      <c r="K490" s="266">
        <v>192.846</v>
      </c>
      <c r="L490" s="263"/>
      <c r="M490" s="263"/>
      <c r="N490" s="263"/>
      <c r="O490" s="263"/>
      <c r="P490" s="263"/>
      <c r="Q490" s="263"/>
      <c r="R490" s="267"/>
      <c r="T490" s="268"/>
      <c r="U490" s="263"/>
      <c r="V490" s="263"/>
      <c r="W490" s="263"/>
      <c r="X490" s="263"/>
      <c r="Y490" s="263"/>
      <c r="Z490" s="263"/>
      <c r="AA490" s="269"/>
      <c r="AT490" s="270" t="s">
        <v>280</v>
      </c>
      <c r="AU490" s="270" t="s">
        <v>126</v>
      </c>
      <c r="AV490" s="13" t="s">
        <v>276</v>
      </c>
      <c r="AW490" s="13" t="s">
        <v>35</v>
      </c>
      <c r="AX490" s="13" t="s">
        <v>85</v>
      </c>
      <c r="AY490" s="270" t="s">
        <v>272</v>
      </c>
    </row>
    <row r="491" s="1" customFormat="1" ht="38.25" customHeight="1">
      <c r="B491" s="48"/>
      <c r="C491" s="223" t="s">
        <v>580</v>
      </c>
      <c r="D491" s="223" t="s">
        <v>273</v>
      </c>
      <c r="E491" s="224" t="s">
        <v>994</v>
      </c>
      <c r="F491" s="225" t="s">
        <v>995</v>
      </c>
      <c r="G491" s="225"/>
      <c r="H491" s="225"/>
      <c r="I491" s="225"/>
      <c r="J491" s="226" t="s">
        <v>334</v>
      </c>
      <c r="K491" s="227">
        <v>8.5169999999999995</v>
      </c>
      <c r="L491" s="228">
        <v>0</v>
      </c>
      <c r="M491" s="229"/>
      <c r="N491" s="230">
        <f>ROUND(L491*K491,2)</f>
        <v>0</v>
      </c>
      <c r="O491" s="230"/>
      <c r="P491" s="230"/>
      <c r="Q491" s="230"/>
      <c r="R491" s="50"/>
      <c r="T491" s="231" t="s">
        <v>22</v>
      </c>
      <c r="U491" s="58" t="s">
        <v>42</v>
      </c>
      <c r="V491" s="49"/>
      <c r="W491" s="232">
        <f>V491*K491</f>
        <v>0</v>
      </c>
      <c r="X491" s="232">
        <v>1.0000000000000001E-05</v>
      </c>
      <c r="Y491" s="232">
        <f>X491*K491</f>
        <v>8.5169999999999999E-05</v>
      </c>
      <c r="Z491" s="232">
        <v>0</v>
      </c>
      <c r="AA491" s="233">
        <f>Z491*K491</f>
        <v>0</v>
      </c>
      <c r="AR491" s="24" t="s">
        <v>369</v>
      </c>
      <c r="AT491" s="24" t="s">
        <v>273</v>
      </c>
      <c r="AU491" s="24" t="s">
        <v>126</v>
      </c>
      <c r="AY491" s="24" t="s">
        <v>272</v>
      </c>
      <c r="BE491" s="144">
        <f>IF(U491="základní",N491,0)</f>
        <v>0</v>
      </c>
      <c r="BF491" s="144">
        <f>IF(U491="snížená",N491,0)</f>
        <v>0</v>
      </c>
      <c r="BG491" s="144">
        <f>IF(U491="zákl. přenesená",N491,0)</f>
        <v>0</v>
      </c>
      <c r="BH491" s="144">
        <f>IF(U491="sníž. přenesená",N491,0)</f>
        <v>0</v>
      </c>
      <c r="BI491" s="144">
        <f>IF(U491="nulová",N491,0)</f>
        <v>0</v>
      </c>
      <c r="BJ491" s="24" t="s">
        <v>85</v>
      </c>
      <c r="BK491" s="144">
        <f>ROUND(L491*K491,2)</f>
        <v>0</v>
      </c>
      <c r="BL491" s="24" t="s">
        <v>369</v>
      </c>
      <c r="BM491" s="24" t="s">
        <v>1443</v>
      </c>
    </row>
    <row r="492" s="10" customFormat="1" ht="16.5" customHeight="1">
      <c r="B492" s="234"/>
      <c r="C492" s="235"/>
      <c r="D492" s="235"/>
      <c r="E492" s="236" t="s">
        <v>22</v>
      </c>
      <c r="F492" s="237" t="s">
        <v>997</v>
      </c>
      <c r="G492" s="238"/>
      <c r="H492" s="238"/>
      <c r="I492" s="238"/>
      <c r="J492" s="235"/>
      <c r="K492" s="236" t="s">
        <v>22</v>
      </c>
      <c r="L492" s="235"/>
      <c r="M492" s="235"/>
      <c r="N492" s="235"/>
      <c r="O492" s="235"/>
      <c r="P492" s="235"/>
      <c r="Q492" s="235"/>
      <c r="R492" s="239"/>
      <c r="T492" s="240"/>
      <c r="U492" s="235"/>
      <c r="V492" s="235"/>
      <c r="W492" s="235"/>
      <c r="X492" s="235"/>
      <c r="Y492" s="235"/>
      <c r="Z492" s="235"/>
      <c r="AA492" s="241"/>
      <c r="AT492" s="242" t="s">
        <v>280</v>
      </c>
      <c r="AU492" s="242" t="s">
        <v>126</v>
      </c>
      <c r="AV492" s="10" t="s">
        <v>85</v>
      </c>
      <c r="AW492" s="10" t="s">
        <v>35</v>
      </c>
      <c r="AX492" s="10" t="s">
        <v>77</v>
      </c>
      <c r="AY492" s="242" t="s">
        <v>272</v>
      </c>
    </row>
    <row r="493" s="11" customFormat="1" ht="16.5" customHeight="1">
      <c r="B493" s="243"/>
      <c r="C493" s="244"/>
      <c r="D493" s="244"/>
      <c r="E493" s="245" t="s">
        <v>22</v>
      </c>
      <c r="F493" s="246" t="s">
        <v>22</v>
      </c>
      <c r="G493" s="244"/>
      <c r="H493" s="244"/>
      <c r="I493" s="244"/>
      <c r="J493" s="244"/>
      <c r="K493" s="247">
        <v>0</v>
      </c>
      <c r="L493" s="244"/>
      <c r="M493" s="244"/>
      <c r="N493" s="244"/>
      <c r="O493" s="244"/>
      <c r="P493" s="244"/>
      <c r="Q493" s="244"/>
      <c r="R493" s="248"/>
      <c r="T493" s="249"/>
      <c r="U493" s="244"/>
      <c r="V493" s="244"/>
      <c r="W493" s="244"/>
      <c r="X493" s="244"/>
      <c r="Y493" s="244"/>
      <c r="Z493" s="244"/>
      <c r="AA493" s="250"/>
      <c r="AT493" s="251" t="s">
        <v>280</v>
      </c>
      <c r="AU493" s="251" t="s">
        <v>126</v>
      </c>
      <c r="AV493" s="11" t="s">
        <v>126</v>
      </c>
      <c r="AW493" s="11" t="s">
        <v>6</v>
      </c>
      <c r="AX493" s="11" t="s">
        <v>77</v>
      </c>
      <c r="AY493" s="251" t="s">
        <v>272</v>
      </c>
    </row>
    <row r="494" s="10" customFormat="1" ht="16.5" customHeight="1">
      <c r="B494" s="234"/>
      <c r="C494" s="235"/>
      <c r="D494" s="235"/>
      <c r="E494" s="236" t="s">
        <v>22</v>
      </c>
      <c r="F494" s="252" t="s">
        <v>1296</v>
      </c>
      <c r="G494" s="235"/>
      <c r="H494" s="235"/>
      <c r="I494" s="235"/>
      <c r="J494" s="235"/>
      <c r="K494" s="236" t="s">
        <v>22</v>
      </c>
      <c r="L494" s="235"/>
      <c r="M494" s="235"/>
      <c r="N494" s="235"/>
      <c r="O494" s="235"/>
      <c r="P494" s="235"/>
      <c r="Q494" s="235"/>
      <c r="R494" s="239"/>
      <c r="T494" s="240"/>
      <c r="U494" s="235"/>
      <c r="V494" s="235"/>
      <c r="W494" s="235"/>
      <c r="X494" s="235"/>
      <c r="Y494" s="235"/>
      <c r="Z494" s="235"/>
      <c r="AA494" s="241"/>
      <c r="AT494" s="242" t="s">
        <v>280</v>
      </c>
      <c r="AU494" s="242" t="s">
        <v>126</v>
      </c>
      <c r="AV494" s="10" t="s">
        <v>85</v>
      </c>
      <c r="AW494" s="10" t="s">
        <v>35</v>
      </c>
      <c r="AX494" s="10" t="s">
        <v>77</v>
      </c>
      <c r="AY494" s="242" t="s">
        <v>272</v>
      </c>
    </row>
    <row r="495" s="10" customFormat="1" ht="16.5" customHeight="1">
      <c r="B495" s="234"/>
      <c r="C495" s="235"/>
      <c r="D495" s="235"/>
      <c r="E495" s="236" t="s">
        <v>22</v>
      </c>
      <c r="F495" s="252" t="s">
        <v>529</v>
      </c>
      <c r="G495" s="235"/>
      <c r="H495" s="235"/>
      <c r="I495" s="235"/>
      <c r="J495" s="235"/>
      <c r="K495" s="236" t="s">
        <v>22</v>
      </c>
      <c r="L495" s="235"/>
      <c r="M495" s="235"/>
      <c r="N495" s="235"/>
      <c r="O495" s="235"/>
      <c r="P495" s="235"/>
      <c r="Q495" s="235"/>
      <c r="R495" s="239"/>
      <c r="T495" s="240"/>
      <c r="U495" s="235"/>
      <c r="V495" s="235"/>
      <c r="W495" s="235"/>
      <c r="X495" s="235"/>
      <c r="Y495" s="235"/>
      <c r="Z495" s="235"/>
      <c r="AA495" s="241"/>
      <c r="AT495" s="242" t="s">
        <v>280</v>
      </c>
      <c r="AU495" s="242" t="s">
        <v>126</v>
      </c>
      <c r="AV495" s="10" t="s">
        <v>85</v>
      </c>
      <c r="AW495" s="10" t="s">
        <v>35</v>
      </c>
      <c r="AX495" s="10" t="s">
        <v>77</v>
      </c>
      <c r="AY495" s="242" t="s">
        <v>272</v>
      </c>
    </row>
    <row r="496" s="11" customFormat="1" ht="16.5" customHeight="1">
      <c r="B496" s="243"/>
      <c r="C496" s="244"/>
      <c r="D496" s="244"/>
      <c r="E496" s="245" t="s">
        <v>22</v>
      </c>
      <c r="F496" s="246" t="s">
        <v>1439</v>
      </c>
      <c r="G496" s="244"/>
      <c r="H496" s="244"/>
      <c r="I496" s="244"/>
      <c r="J496" s="244"/>
      <c r="K496" s="247">
        <v>6.4470000000000001</v>
      </c>
      <c r="L496" s="244"/>
      <c r="M496" s="244"/>
      <c r="N496" s="244"/>
      <c r="O496" s="244"/>
      <c r="P496" s="244"/>
      <c r="Q496" s="244"/>
      <c r="R496" s="248"/>
      <c r="T496" s="249"/>
      <c r="U496" s="244"/>
      <c r="V496" s="244"/>
      <c r="W496" s="244"/>
      <c r="X496" s="244"/>
      <c r="Y496" s="244"/>
      <c r="Z496" s="244"/>
      <c r="AA496" s="250"/>
      <c r="AT496" s="251" t="s">
        <v>280</v>
      </c>
      <c r="AU496" s="251" t="s">
        <v>126</v>
      </c>
      <c r="AV496" s="11" t="s">
        <v>126</v>
      </c>
      <c r="AW496" s="11" t="s">
        <v>35</v>
      </c>
      <c r="AX496" s="11" t="s">
        <v>77</v>
      </c>
      <c r="AY496" s="251" t="s">
        <v>272</v>
      </c>
    </row>
    <row r="497" s="10" customFormat="1" ht="16.5" customHeight="1">
      <c r="B497" s="234"/>
      <c r="C497" s="235"/>
      <c r="D497" s="235"/>
      <c r="E497" s="236" t="s">
        <v>22</v>
      </c>
      <c r="F497" s="252" t="s">
        <v>530</v>
      </c>
      <c r="G497" s="235"/>
      <c r="H497" s="235"/>
      <c r="I497" s="235"/>
      <c r="J497" s="235"/>
      <c r="K497" s="236" t="s">
        <v>22</v>
      </c>
      <c r="L497" s="235"/>
      <c r="M497" s="235"/>
      <c r="N497" s="235"/>
      <c r="O497" s="235"/>
      <c r="P497" s="235"/>
      <c r="Q497" s="235"/>
      <c r="R497" s="239"/>
      <c r="T497" s="240"/>
      <c r="U497" s="235"/>
      <c r="V497" s="235"/>
      <c r="W497" s="235"/>
      <c r="X497" s="235"/>
      <c r="Y497" s="235"/>
      <c r="Z497" s="235"/>
      <c r="AA497" s="241"/>
      <c r="AT497" s="242" t="s">
        <v>280</v>
      </c>
      <c r="AU497" s="242" t="s">
        <v>126</v>
      </c>
      <c r="AV497" s="10" t="s">
        <v>85</v>
      </c>
      <c r="AW497" s="10" t="s">
        <v>35</v>
      </c>
      <c r="AX497" s="10" t="s">
        <v>77</v>
      </c>
      <c r="AY497" s="242" t="s">
        <v>272</v>
      </c>
    </row>
    <row r="498" s="11" customFormat="1" ht="16.5" customHeight="1">
      <c r="B498" s="243"/>
      <c r="C498" s="244"/>
      <c r="D498" s="244"/>
      <c r="E498" s="245" t="s">
        <v>22</v>
      </c>
      <c r="F498" s="246" t="s">
        <v>1440</v>
      </c>
      <c r="G498" s="244"/>
      <c r="H498" s="244"/>
      <c r="I498" s="244"/>
      <c r="J498" s="244"/>
      <c r="K498" s="247">
        <v>2.0699999999999998</v>
      </c>
      <c r="L498" s="244"/>
      <c r="M498" s="244"/>
      <c r="N498" s="244"/>
      <c r="O498" s="244"/>
      <c r="P498" s="244"/>
      <c r="Q498" s="244"/>
      <c r="R498" s="248"/>
      <c r="T498" s="249"/>
      <c r="U498" s="244"/>
      <c r="V498" s="244"/>
      <c r="W498" s="244"/>
      <c r="X498" s="244"/>
      <c r="Y498" s="244"/>
      <c r="Z498" s="244"/>
      <c r="AA498" s="250"/>
      <c r="AT498" s="251" t="s">
        <v>280</v>
      </c>
      <c r="AU498" s="251" t="s">
        <v>126</v>
      </c>
      <c r="AV498" s="11" t="s">
        <v>126</v>
      </c>
      <c r="AW498" s="11" t="s">
        <v>35</v>
      </c>
      <c r="AX498" s="11" t="s">
        <v>77</v>
      </c>
      <c r="AY498" s="251" t="s">
        <v>272</v>
      </c>
    </row>
    <row r="499" s="12" customFormat="1" ht="16.5" customHeight="1">
      <c r="B499" s="253"/>
      <c r="C499" s="254"/>
      <c r="D499" s="254"/>
      <c r="E499" s="255" t="s">
        <v>22</v>
      </c>
      <c r="F499" s="256" t="s">
        <v>284</v>
      </c>
      <c r="G499" s="254"/>
      <c r="H499" s="254"/>
      <c r="I499" s="254"/>
      <c r="J499" s="254"/>
      <c r="K499" s="257">
        <v>8.5169999999999995</v>
      </c>
      <c r="L499" s="254"/>
      <c r="M499" s="254"/>
      <c r="N499" s="254"/>
      <c r="O499" s="254"/>
      <c r="P499" s="254"/>
      <c r="Q499" s="254"/>
      <c r="R499" s="258"/>
      <c r="T499" s="259"/>
      <c r="U499" s="254"/>
      <c r="V499" s="254"/>
      <c r="W499" s="254"/>
      <c r="X499" s="254"/>
      <c r="Y499" s="254"/>
      <c r="Z499" s="254"/>
      <c r="AA499" s="260"/>
      <c r="AT499" s="261" t="s">
        <v>280</v>
      </c>
      <c r="AU499" s="261" t="s">
        <v>126</v>
      </c>
      <c r="AV499" s="12" t="s">
        <v>277</v>
      </c>
      <c r="AW499" s="12" t="s">
        <v>35</v>
      </c>
      <c r="AX499" s="12" t="s">
        <v>77</v>
      </c>
      <c r="AY499" s="261" t="s">
        <v>272</v>
      </c>
    </row>
    <row r="500" s="13" customFormat="1" ht="16.5" customHeight="1">
      <c r="B500" s="262"/>
      <c r="C500" s="263"/>
      <c r="D500" s="263"/>
      <c r="E500" s="264" t="s">
        <v>22</v>
      </c>
      <c r="F500" s="265" t="s">
        <v>285</v>
      </c>
      <c r="G500" s="263"/>
      <c r="H500" s="263"/>
      <c r="I500" s="263"/>
      <c r="J500" s="263"/>
      <c r="K500" s="266">
        <v>8.5169999999999995</v>
      </c>
      <c r="L500" s="263"/>
      <c r="M500" s="263"/>
      <c r="N500" s="263"/>
      <c r="O500" s="263"/>
      <c r="P500" s="263"/>
      <c r="Q500" s="263"/>
      <c r="R500" s="267"/>
      <c r="T500" s="268"/>
      <c r="U500" s="263"/>
      <c r="V500" s="263"/>
      <c r="W500" s="263"/>
      <c r="X500" s="263"/>
      <c r="Y500" s="263"/>
      <c r="Z500" s="263"/>
      <c r="AA500" s="269"/>
      <c r="AT500" s="270" t="s">
        <v>280</v>
      </c>
      <c r="AU500" s="270" t="s">
        <v>126</v>
      </c>
      <c r="AV500" s="13" t="s">
        <v>276</v>
      </c>
      <c r="AW500" s="13" t="s">
        <v>35</v>
      </c>
      <c r="AX500" s="13" t="s">
        <v>85</v>
      </c>
      <c r="AY500" s="270" t="s">
        <v>272</v>
      </c>
    </row>
    <row r="501" s="1" customFormat="1" ht="25.5" customHeight="1">
      <c r="B501" s="48"/>
      <c r="C501" s="223" t="s">
        <v>587</v>
      </c>
      <c r="D501" s="223" t="s">
        <v>273</v>
      </c>
      <c r="E501" s="224" t="s">
        <v>999</v>
      </c>
      <c r="F501" s="225" t="s">
        <v>1000</v>
      </c>
      <c r="G501" s="225"/>
      <c r="H501" s="225"/>
      <c r="I501" s="225"/>
      <c r="J501" s="226" t="s">
        <v>334</v>
      </c>
      <c r="K501" s="227">
        <v>29</v>
      </c>
      <c r="L501" s="228">
        <v>0</v>
      </c>
      <c r="M501" s="229"/>
      <c r="N501" s="230">
        <f>ROUND(L501*K501,2)</f>
        <v>0</v>
      </c>
      <c r="O501" s="230"/>
      <c r="P501" s="230"/>
      <c r="Q501" s="230"/>
      <c r="R501" s="50"/>
      <c r="T501" s="231" t="s">
        <v>22</v>
      </c>
      <c r="U501" s="58" t="s">
        <v>42</v>
      </c>
      <c r="V501" s="49"/>
      <c r="W501" s="232">
        <f>V501*K501</f>
        <v>0</v>
      </c>
      <c r="X501" s="232">
        <v>1.0000000000000001E-05</v>
      </c>
      <c r="Y501" s="232">
        <f>X501*K501</f>
        <v>0.00029</v>
      </c>
      <c r="Z501" s="232">
        <v>0</v>
      </c>
      <c r="AA501" s="233">
        <f>Z501*K501</f>
        <v>0</v>
      </c>
      <c r="AR501" s="24" t="s">
        <v>369</v>
      </c>
      <c r="AT501" s="24" t="s">
        <v>273</v>
      </c>
      <c r="AU501" s="24" t="s">
        <v>126</v>
      </c>
      <c r="AY501" s="24" t="s">
        <v>272</v>
      </c>
      <c r="BE501" s="144">
        <f>IF(U501="základní",N501,0)</f>
        <v>0</v>
      </c>
      <c r="BF501" s="144">
        <f>IF(U501="snížená",N501,0)</f>
        <v>0</v>
      </c>
      <c r="BG501" s="144">
        <f>IF(U501="zákl. přenesená",N501,0)</f>
        <v>0</v>
      </c>
      <c r="BH501" s="144">
        <f>IF(U501="sníž. přenesená",N501,0)</f>
        <v>0</v>
      </c>
      <c r="BI501" s="144">
        <f>IF(U501="nulová",N501,0)</f>
        <v>0</v>
      </c>
      <c r="BJ501" s="24" t="s">
        <v>85</v>
      </c>
      <c r="BK501" s="144">
        <f>ROUND(L501*K501,2)</f>
        <v>0</v>
      </c>
      <c r="BL501" s="24" t="s">
        <v>369</v>
      </c>
      <c r="BM501" s="24" t="s">
        <v>1444</v>
      </c>
    </row>
    <row r="502" s="10" customFormat="1" ht="16.5" customHeight="1">
      <c r="B502" s="234"/>
      <c r="C502" s="235"/>
      <c r="D502" s="235"/>
      <c r="E502" s="236" t="s">
        <v>22</v>
      </c>
      <c r="F502" s="237" t="s">
        <v>1002</v>
      </c>
      <c r="G502" s="238"/>
      <c r="H502" s="238"/>
      <c r="I502" s="238"/>
      <c r="J502" s="235"/>
      <c r="K502" s="236" t="s">
        <v>22</v>
      </c>
      <c r="L502" s="235"/>
      <c r="M502" s="235"/>
      <c r="N502" s="235"/>
      <c r="O502" s="235"/>
      <c r="P502" s="235"/>
      <c r="Q502" s="235"/>
      <c r="R502" s="239"/>
      <c r="T502" s="240"/>
      <c r="U502" s="235"/>
      <c r="V502" s="235"/>
      <c r="W502" s="235"/>
      <c r="X502" s="235"/>
      <c r="Y502" s="235"/>
      <c r="Z502" s="235"/>
      <c r="AA502" s="241"/>
      <c r="AT502" s="242" t="s">
        <v>280</v>
      </c>
      <c r="AU502" s="242" t="s">
        <v>126</v>
      </c>
      <c r="AV502" s="10" t="s">
        <v>85</v>
      </c>
      <c r="AW502" s="10" t="s">
        <v>35</v>
      </c>
      <c r="AX502" s="10" t="s">
        <v>77</v>
      </c>
      <c r="AY502" s="242" t="s">
        <v>272</v>
      </c>
    </row>
    <row r="503" s="11" customFormat="1" ht="16.5" customHeight="1">
      <c r="B503" s="243"/>
      <c r="C503" s="244"/>
      <c r="D503" s="244"/>
      <c r="E503" s="245" t="s">
        <v>22</v>
      </c>
      <c r="F503" s="246" t="s">
        <v>22</v>
      </c>
      <c r="G503" s="244"/>
      <c r="H503" s="244"/>
      <c r="I503" s="244"/>
      <c r="J503" s="244"/>
      <c r="K503" s="247">
        <v>0</v>
      </c>
      <c r="L503" s="244"/>
      <c r="M503" s="244"/>
      <c r="N503" s="244"/>
      <c r="O503" s="244"/>
      <c r="P503" s="244"/>
      <c r="Q503" s="244"/>
      <c r="R503" s="248"/>
      <c r="T503" s="249"/>
      <c r="U503" s="244"/>
      <c r="V503" s="244"/>
      <c r="W503" s="244"/>
      <c r="X503" s="244"/>
      <c r="Y503" s="244"/>
      <c r="Z503" s="244"/>
      <c r="AA503" s="250"/>
      <c r="AT503" s="251" t="s">
        <v>280</v>
      </c>
      <c r="AU503" s="251" t="s">
        <v>126</v>
      </c>
      <c r="AV503" s="11" t="s">
        <v>126</v>
      </c>
      <c r="AW503" s="11" t="s">
        <v>6</v>
      </c>
      <c r="AX503" s="11" t="s">
        <v>77</v>
      </c>
      <c r="AY503" s="251" t="s">
        <v>272</v>
      </c>
    </row>
    <row r="504" s="10" customFormat="1" ht="16.5" customHeight="1">
      <c r="B504" s="234"/>
      <c r="C504" s="235"/>
      <c r="D504" s="235"/>
      <c r="E504" s="236" t="s">
        <v>22</v>
      </c>
      <c r="F504" s="252" t="s">
        <v>1296</v>
      </c>
      <c r="G504" s="235"/>
      <c r="H504" s="235"/>
      <c r="I504" s="235"/>
      <c r="J504" s="235"/>
      <c r="K504" s="236" t="s">
        <v>22</v>
      </c>
      <c r="L504" s="235"/>
      <c r="M504" s="235"/>
      <c r="N504" s="235"/>
      <c r="O504" s="235"/>
      <c r="P504" s="235"/>
      <c r="Q504" s="235"/>
      <c r="R504" s="239"/>
      <c r="T504" s="240"/>
      <c r="U504" s="235"/>
      <c r="V504" s="235"/>
      <c r="W504" s="235"/>
      <c r="X504" s="235"/>
      <c r="Y504" s="235"/>
      <c r="Z504" s="235"/>
      <c r="AA504" s="241"/>
      <c r="AT504" s="242" t="s">
        <v>280</v>
      </c>
      <c r="AU504" s="242" t="s">
        <v>126</v>
      </c>
      <c r="AV504" s="10" t="s">
        <v>85</v>
      </c>
      <c r="AW504" s="10" t="s">
        <v>35</v>
      </c>
      <c r="AX504" s="10" t="s">
        <v>77</v>
      </c>
      <c r="AY504" s="242" t="s">
        <v>272</v>
      </c>
    </row>
    <row r="505" s="10" customFormat="1" ht="16.5" customHeight="1">
      <c r="B505" s="234"/>
      <c r="C505" s="235"/>
      <c r="D505" s="235"/>
      <c r="E505" s="236" t="s">
        <v>22</v>
      </c>
      <c r="F505" s="252" t="s">
        <v>1342</v>
      </c>
      <c r="G505" s="235"/>
      <c r="H505" s="235"/>
      <c r="I505" s="235"/>
      <c r="J505" s="235"/>
      <c r="K505" s="236" t="s">
        <v>22</v>
      </c>
      <c r="L505" s="235"/>
      <c r="M505" s="235"/>
      <c r="N505" s="235"/>
      <c r="O505" s="235"/>
      <c r="P505" s="235"/>
      <c r="Q505" s="235"/>
      <c r="R505" s="239"/>
      <c r="T505" s="240"/>
      <c r="U505" s="235"/>
      <c r="V505" s="235"/>
      <c r="W505" s="235"/>
      <c r="X505" s="235"/>
      <c r="Y505" s="235"/>
      <c r="Z505" s="235"/>
      <c r="AA505" s="241"/>
      <c r="AT505" s="242" t="s">
        <v>280</v>
      </c>
      <c r="AU505" s="242" t="s">
        <v>126</v>
      </c>
      <c r="AV505" s="10" t="s">
        <v>85</v>
      </c>
      <c r="AW505" s="10" t="s">
        <v>35</v>
      </c>
      <c r="AX505" s="10" t="s">
        <v>77</v>
      </c>
      <c r="AY505" s="242" t="s">
        <v>272</v>
      </c>
    </row>
    <row r="506" s="11" customFormat="1" ht="16.5" customHeight="1">
      <c r="B506" s="243"/>
      <c r="C506" s="244"/>
      <c r="D506" s="244"/>
      <c r="E506" s="245" t="s">
        <v>22</v>
      </c>
      <c r="F506" s="246" t="s">
        <v>1343</v>
      </c>
      <c r="G506" s="244"/>
      <c r="H506" s="244"/>
      <c r="I506" s="244"/>
      <c r="J506" s="244"/>
      <c r="K506" s="247">
        <v>14.5</v>
      </c>
      <c r="L506" s="244"/>
      <c r="M506" s="244"/>
      <c r="N506" s="244"/>
      <c r="O506" s="244"/>
      <c r="P506" s="244"/>
      <c r="Q506" s="244"/>
      <c r="R506" s="248"/>
      <c r="T506" s="249"/>
      <c r="U506" s="244"/>
      <c r="V506" s="244"/>
      <c r="W506" s="244"/>
      <c r="X506" s="244"/>
      <c r="Y506" s="244"/>
      <c r="Z506" s="244"/>
      <c r="AA506" s="250"/>
      <c r="AT506" s="251" t="s">
        <v>280</v>
      </c>
      <c r="AU506" s="251" t="s">
        <v>126</v>
      </c>
      <c r="AV506" s="11" t="s">
        <v>126</v>
      </c>
      <c r="AW506" s="11" t="s">
        <v>35</v>
      </c>
      <c r="AX506" s="11" t="s">
        <v>77</v>
      </c>
      <c r="AY506" s="251" t="s">
        <v>272</v>
      </c>
    </row>
    <row r="507" s="10" customFormat="1" ht="16.5" customHeight="1">
      <c r="B507" s="234"/>
      <c r="C507" s="235"/>
      <c r="D507" s="235"/>
      <c r="E507" s="236" t="s">
        <v>22</v>
      </c>
      <c r="F507" s="252" t="s">
        <v>527</v>
      </c>
      <c r="G507" s="235"/>
      <c r="H507" s="235"/>
      <c r="I507" s="235"/>
      <c r="J507" s="235"/>
      <c r="K507" s="236" t="s">
        <v>22</v>
      </c>
      <c r="L507" s="235"/>
      <c r="M507" s="235"/>
      <c r="N507" s="235"/>
      <c r="O507" s="235"/>
      <c r="P507" s="235"/>
      <c r="Q507" s="235"/>
      <c r="R507" s="239"/>
      <c r="T507" s="240"/>
      <c r="U507" s="235"/>
      <c r="V507" s="235"/>
      <c r="W507" s="235"/>
      <c r="X507" s="235"/>
      <c r="Y507" s="235"/>
      <c r="Z507" s="235"/>
      <c r="AA507" s="241"/>
      <c r="AT507" s="242" t="s">
        <v>280</v>
      </c>
      <c r="AU507" s="242" t="s">
        <v>126</v>
      </c>
      <c r="AV507" s="10" t="s">
        <v>85</v>
      </c>
      <c r="AW507" s="10" t="s">
        <v>35</v>
      </c>
      <c r="AX507" s="10" t="s">
        <v>77</v>
      </c>
      <c r="AY507" s="242" t="s">
        <v>272</v>
      </c>
    </row>
    <row r="508" s="11" customFormat="1" ht="16.5" customHeight="1">
      <c r="B508" s="243"/>
      <c r="C508" s="244"/>
      <c r="D508" s="244"/>
      <c r="E508" s="245" t="s">
        <v>22</v>
      </c>
      <c r="F508" s="246" t="s">
        <v>1343</v>
      </c>
      <c r="G508" s="244"/>
      <c r="H508" s="244"/>
      <c r="I508" s="244"/>
      <c r="J508" s="244"/>
      <c r="K508" s="247">
        <v>14.5</v>
      </c>
      <c r="L508" s="244"/>
      <c r="M508" s="244"/>
      <c r="N508" s="244"/>
      <c r="O508" s="244"/>
      <c r="P508" s="244"/>
      <c r="Q508" s="244"/>
      <c r="R508" s="248"/>
      <c r="T508" s="249"/>
      <c r="U508" s="244"/>
      <c r="V508" s="244"/>
      <c r="W508" s="244"/>
      <c r="X508" s="244"/>
      <c r="Y508" s="244"/>
      <c r="Z508" s="244"/>
      <c r="AA508" s="250"/>
      <c r="AT508" s="251" t="s">
        <v>280</v>
      </c>
      <c r="AU508" s="251" t="s">
        <v>126</v>
      </c>
      <c r="AV508" s="11" t="s">
        <v>126</v>
      </c>
      <c r="AW508" s="11" t="s">
        <v>35</v>
      </c>
      <c r="AX508" s="11" t="s">
        <v>77</v>
      </c>
      <c r="AY508" s="251" t="s">
        <v>272</v>
      </c>
    </row>
    <row r="509" s="12" customFormat="1" ht="16.5" customHeight="1">
      <c r="B509" s="253"/>
      <c r="C509" s="254"/>
      <c r="D509" s="254"/>
      <c r="E509" s="255" t="s">
        <v>22</v>
      </c>
      <c r="F509" s="256" t="s">
        <v>284</v>
      </c>
      <c r="G509" s="254"/>
      <c r="H509" s="254"/>
      <c r="I509" s="254"/>
      <c r="J509" s="254"/>
      <c r="K509" s="257">
        <v>29</v>
      </c>
      <c r="L509" s="254"/>
      <c r="M509" s="254"/>
      <c r="N509" s="254"/>
      <c r="O509" s="254"/>
      <c r="P509" s="254"/>
      <c r="Q509" s="254"/>
      <c r="R509" s="258"/>
      <c r="T509" s="259"/>
      <c r="U509" s="254"/>
      <c r="V509" s="254"/>
      <c r="W509" s="254"/>
      <c r="X509" s="254"/>
      <c r="Y509" s="254"/>
      <c r="Z509" s="254"/>
      <c r="AA509" s="260"/>
      <c r="AT509" s="261" t="s">
        <v>280</v>
      </c>
      <c r="AU509" s="261" t="s">
        <v>126</v>
      </c>
      <c r="AV509" s="12" t="s">
        <v>277</v>
      </c>
      <c r="AW509" s="12" t="s">
        <v>35</v>
      </c>
      <c r="AX509" s="12" t="s">
        <v>77</v>
      </c>
      <c r="AY509" s="261" t="s">
        <v>272</v>
      </c>
    </row>
    <row r="510" s="13" customFormat="1" ht="16.5" customHeight="1">
      <c r="B510" s="262"/>
      <c r="C510" s="263"/>
      <c r="D510" s="263"/>
      <c r="E510" s="264" t="s">
        <v>22</v>
      </c>
      <c r="F510" s="265" t="s">
        <v>285</v>
      </c>
      <c r="G510" s="263"/>
      <c r="H510" s="263"/>
      <c r="I510" s="263"/>
      <c r="J510" s="263"/>
      <c r="K510" s="266">
        <v>29</v>
      </c>
      <c r="L510" s="263"/>
      <c r="M510" s="263"/>
      <c r="N510" s="263"/>
      <c r="O510" s="263"/>
      <c r="P510" s="263"/>
      <c r="Q510" s="263"/>
      <c r="R510" s="267"/>
      <c r="T510" s="268"/>
      <c r="U510" s="263"/>
      <c r="V510" s="263"/>
      <c r="W510" s="263"/>
      <c r="X510" s="263"/>
      <c r="Y510" s="263"/>
      <c r="Z510" s="263"/>
      <c r="AA510" s="269"/>
      <c r="AT510" s="270" t="s">
        <v>280</v>
      </c>
      <c r="AU510" s="270" t="s">
        <v>126</v>
      </c>
      <c r="AV510" s="13" t="s">
        <v>276</v>
      </c>
      <c r="AW510" s="13" t="s">
        <v>35</v>
      </c>
      <c r="AX510" s="13" t="s">
        <v>85</v>
      </c>
      <c r="AY510" s="270" t="s">
        <v>272</v>
      </c>
    </row>
    <row r="511" s="1" customFormat="1" ht="51" customHeight="1">
      <c r="B511" s="48"/>
      <c r="C511" s="223" t="s">
        <v>592</v>
      </c>
      <c r="D511" s="223" t="s">
        <v>273</v>
      </c>
      <c r="E511" s="224" t="s">
        <v>1004</v>
      </c>
      <c r="F511" s="225" t="s">
        <v>1005</v>
      </c>
      <c r="G511" s="225"/>
      <c r="H511" s="225"/>
      <c r="I511" s="225"/>
      <c r="J511" s="226" t="s">
        <v>334</v>
      </c>
      <c r="K511" s="227">
        <v>173.846</v>
      </c>
      <c r="L511" s="228">
        <v>0</v>
      </c>
      <c r="M511" s="229"/>
      <c r="N511" s="230">
        <f>ROUND(L511*K511,2)</f>
        <v>0</v>
      </c>
      <c r="O511" s="230"/>
      <c r="P511" s="230"/>
      <c r="Q511" s="230"/>
      <c r="R511" s="50"/>
      <c r="T511" s="231" t="s">
        <v>22</v>
      </c>
      <c r="U511" s="58" t="s">
        <v>42</v>
      </c>
      <c r="V511" s="49"/>
      <c r="W511" s="232">
        <f>V511*K511</f>
        <v>0</v>
      </c>
      <c r="X511" s="232">
        <v>0.00025999999999999998</v>
      </c>
      <c r="Y511" s="232">
        <f>X511*K511</f>
        <v>0.045199959999999997</v>
      </c>
      <c r="Z511" s="232">
        <v>0</v>
      </c>
      <c r="AA511" s="233">
        <f>Z511*K511</f>
        <v>0</v>
      </c>
      <c r="AR511" s="24" t="s">
        <v>369</v>
      </c>
      <c r="AT511" s="24" t="s">
        <v>273</v>
      </c>
      <c r="AU511" s="24" t="s">
        <v>126</v>
      </c>
      <c r="AY511" s="24" t="s">
        <v>272</v>
      </c>
      <c r="BE511" s="144">
        <f>IF(U511="základní",N511,0)</f>
        <v>0</v>
      </c>
      <c r="BF511" s="144">
        <f>IF(U511="snížená",N511,0)</f>
        <v>0</v>
      </c>
      <c r="BG511" s="144">
        <f>IF(U511="zákl. přenesená",N511,0)</f>
        <v>0</v>
      </c>
      <c r="BH511" s="144">
        <f>IF(U511="sníž. přenesená",N511,0)</f>
        <v>0</v>
      </c>
      <c r="BI511" s="144">
        <f>IF(U511="nulová",N511,0)</f>
        <v>0</v>
      </c>
      <c r="BJ511" s="24" t="s">
        <v>85</v>
      </c>
      <c r="BK511" s="144">
        <f>ROUND(L511*K511,2)</f>
        <v>0</v>
      </c>
      <c r="BL511" s="24" t="s">
        <v>369</v>
      </c>
      <c r="BM511" s="24" t="s">
        <v>1445</v>
      </c>
    </row>
    <row r="512" s="10" customFormat="1" ht="16.5" customHeight="1">
      <c r="B512" s="234"/>
      <c r="C512" s="235"/>
      <c r="D512" s="235"/>
      <c r="E512" s="236" t="s">
        <v>22</v>
      </c>
      <c r="F512" s="237" t="s">
        <v>970</v>
      </c>
      <c r="G512" s="238"/>
      <c r="H512" s="238"/>
      <c r="I512" s="238"/>
      <c r="J512" s="235"/>
      <c r="K512" s="236" t="s">
        <v>22</v>
      </c>
      <c r="L512" s="235"/>
      <c r="M512" s="235"/>
      <c r="N512" s="235"/>
      <c r="O512" s="235"/>
      <c r="P512" s="235"/>
      <c r="Q512" s="235"/>
      <c r="R512" s="239"/>
      <c r="T512" s="240"/>
      <c r="U512" s="235"/>
      <c r="V512" s="235"/>
      <c r="W512" s="235"/>
      <c r="X512" s="235"/>
      <c r="Y512" s="235"/>
      <c r="Z512" s="235"/>
      <c r="AA512" s="241"/>
      <c r="AT512" s="242" t="s">
        <v>280</v>
      </c>
      <c r="AU512" s="242" t="s">
        <v>126</v>
      </c>
      <c r="AV512" s="10" t="s">
        <v>85</v>
      </c>
      <c r="AW512" s="10" t="s">
        <v>35</v>
      </c>
      <c r="AX512" s="10" t="s">
        <v>77</v>
      </c>
      <c r="AY512" s="242" t="s">
        <v>272</v>
      </c>
    </row>
    <row r="513" s="11" customFormat="1" ht="16.5" customHeight="1">
      <c r="B513" s="243"/>
      <c r="C513" s="244"/>
      <c r="D513" s="244"/>
      <c r="E513" s="245" t="s">
        <v>22</v>
      </c>
      <c r="F513" s="246" t="s">
        <v>22</v>
      </c>
      <c r="G513" s="244"/>
      <c r="H513" s="244"/>
      <c r="I513" s="244"/>
      <c r="J513" s="244"/>
      <c r="K513" s="247">
        <v>0</v>
      </c>
      <c r="L513" s="244"/>
      <c r="M513" s="244"/>
      <c r="N513" s="244"/>
      <c r="O513" s="244"/>
      <c r="P513" s="244"/>
      <c r="Q513" s="244"/>
      <c r="R513" s="248"/>
      <c r="T513" s="249"/>
      <c r="U513" s="244"/>
      <c r="V513" s="244"/>
      <c r="W513" s="244"/>
      <c r="X513" s="244"/>
      <c r="Y513" s="244"/>
      <c r="Z513" s="244"/>
      <c r="AA513" s="250"/>
      <c r="AT513" s="251" t="s">
        <v>280</v>
      </c>
      <c r="AU513" s="251" t="s">
        <v>126</v>
      </c>
      <c r="AV513" s="11" t="s">
        <v>126</v>
      </c>
      <c r="AW513" s="11" t="s">
        <v>6</v>
      </c>
      <c r="AX513" s="11" t="s">
        <v>77</v>
      </c>
      <c r="AY513" s="251" t="s">
        <v>272</v>
      </c>
    </row>
    <row r="514" s="10" customFormat="1" ht="16.5" customHeight="1">
      <c r="B514" s="234"/>
      <c r="C514" s="235"/>
      <c r="D514" s="235"/>
      <c r="E514" s="236" t="s">
        <v>22</v>
      </c>
      <c r="F514" s="252" t="s">
        <v>1296</v>
      </c>
      <c r="G514" s="235"/>
      <c r="H514" s="235"/>
      <c r="I514" s="235"/>
      <c r="J514" s="235"/>
      <c r="K514" s="236" t="s">
        <v>22</v>
      </c>
      <c r="L514" s="235"/>
      <c r="M514" s="235"/>
      <c r="N514" s="235"/>
      <c r="O514" s="235"/>
      <c r="P514" s="235"/>
      <c r="Q514" s="235"/>
      <c r="R514" s="239"/>
      <c r="T514" s="240"/>
      <c r="U514" s="235"/>
      <c r="V514" s="235"/>
      <c r="W514" s="235"/>
      <c r="X514" s="235"/>
      <c r="Y514" s="235"/>
      <c r="Z514" s="235"/>
      <c r="AA514" s="241"/>
      <c r="AT514" s="242" t="s">
        <v>280</v>
      </c>
      <c r="AU514" s="242" t="s">
        <v>126</v>
      </c>
      <c r="AV514" s="10" t="s">
        <v>85</v>
      </c>
      <c r="AW514" s="10" t="s">
        <v>35</v>
      </c>
      <c r="AX514" s="10" t="s">
        <v>77</v>
      </c>
      <c r="AY514" s="242" t="s">
        <v>272</v>
      </c>
    </row>
    <row r="515" s="10" customFormat="1" ht="16.5" customHeight="1">
      <c r="B515" s="234"/>
      <c r="C515" s="235"/>
      <c r="D515" s="235"/>
      <c r="E515" s="236" t="s">
        <v>22</v>
      </c>
      <c r="F515" s="252" t="s">
        <v>1342</v>
      </c>
      <c r="G515" s="235"/>
      <c r="H515" s="235"/>
      <c r="I515" s="235"/>
      <c r="J515" s="235"/>
      <c r="K515" s="236" t="s">
        <v>22</v>
      </c>
      <c r="L515" s="235"/>
      <c r="M515" s="235"/>
      <c r="N515" s="235"/>
      <c r="O515" s="235"/>
      <c r="P515" s="235"/>
      <c r="Q515" s="235"/>
      <c r="R515" s="239"/>
      <c r="T515" s="240"/>
      <c r="U515" s="235"/>
      <c r="V515" s="235"/>
      <c r="W515" s="235"/>
      <c r="X515" s="235"/>
      <c r="Y515" s="235"/>
      <c r="Z515" s="235"/>
      <c r="AA515" s="241"/>
      <c r="AT515" s="242" t="s">
        <v>280</v>
      </c>
      <c r="AU515" s="242" t="s">
        <v>126</v>
      </c>
      <c r="AV515" s="10" t="s">
        <v>85</v>
      </c>
      <c r="AW515" s="10" t="s">
        <v>35</v>
      </c>
      <c r="AX515" s="10" t="s">
        <v>77</v>
      </c>
      <c r="AY515" s="242" t="s">
        <v>272</v>
      </c>
    </row>
    <row r="516" s="11" customFormat="1" ht="16.5" customHeight="1">
      <c r="B516" s="243"/>
      <c r="C516" s="244"/>
      <c r="D516" s="244"/>
      <c r="E516" s="245" t="s">
        <v>22</v>
      </c>
      <c r="F516" s="246" t="s">
        <v>1350</v>
      </c>
      <c r="G516" s="244"/>
      <c r="H516" s="244"/>
      <c r="I516" s="244"/>
      <c r="J516" s="244"/>
      <c r="K516" s="247">
        <v>40.590000000000003</v>
      </c>
      <c r="L516" s="244"/>
      <c r="M516" s="244"/>
      <c r="N516" s="244"/>
      <c r="O516" s="244"/>
      <c r="P516" s="244"/>
      <c r="Q516" s="244"/>
      <c r="R516" s="248"/>
      <c r="T516" s="249"/>
      <c r="U516" s="244"/>
      <c r="V516" s="244"/>
      <c r="W516" s="244"/>
      <c r="X516" s="244"/>
      <c r="Y516" s="244"/>
      <c r="Z516" s="244"/>
      <c r="AA516" s="250"/>
      <c r="AT516" s="251" t="s">
        <v>280</v>
      </c>
      <c r="AU516" s="251" t="s">
        <v>126</v>
      </c>
      <c r="AV516" s="11" t="s">
        <v>126</v>
      </c>
      <c r="AW516" s="11" t="s">
        <v>35</v>
      </c>
      <c r="AX516" s="11" t="s">
        <v>77</v>
      </c>
      <c r="AY516" s="251" t="s">
        <v>272</v>
      </c>
    </row>
    <row r="517" s="10" customFormat="1" ht="16.5" customHeight="1">
      <c r="B517" s="234"/>
      <c r="C517" s="235"/>
      <c r="D517" s="235"/>
      <c r="E517" s="236" t="s">
        <v>22</v>
      </c>
      <c r="F517" s="252" t="s">
        <v>527</v>
      </c>
      <c r="G517" s="235"/>
      <c r="H517" s="235"/>
      <c r="I517" s="235"/>
      <c r="J517" s="235"/>
      <c r="K517" s="236" t="s">
        <v>22</v>
      </c>
      <c r="L517" s="235"/>
      <c r="M517" s="235"/>
      <c r="N517" s="235"/>
      <c r="O517" s="235"/>
      <c r="P517" s="235"/>
      <c r="Q517" s="235"/>
      <c r="R517" s="239"/>
      <c r="T517" s="240"/>
      <c r="U517" s="235"/>
      <c r="V517" s="235"/>
      <c r="W517" s="235"/>
      <c r="X517" s="235"/>
      <c r="Y517" s="235"/>
      <c r="Z517" s="235"/>
      <c r="AA517" s="241"/>
      <c r="AT517" s="242" t="s">
        <v>280</v>
      </c>
      <c r="AU517" s="242" t="s">
        <v>126</v>
      </c>
      <c r="AV517" s="10" t="s">
        <v>85</v>
      </c>
      <c r="AW517" s="10" t="s">
        <v>35</v>
      </c>
      <c r="AX517" s="10" t="s">
        <v>77</v>
      </c>
      <c r="AY517" s="242" t="s">
        <v>272</v>
      </c>
    </row>
    <row r="518" s="11" customFormat="1" ht="16.5" customHeight="1">
      <c r="B518" s="243"/>
      <c r="C518" s="244"/>
      <c r="D518" s="244"/>
      <c r="E518" s="245" t="s">
        <v>22</v>
      </c>
      <c r="F518" s="246" t="s">
        <v>1446</v>
      </c>
      <c r="G518" s="244"/>
      <c r="H518" s="244"/>
      <c r="I518" s="244"/>
      <c r="J518" s="244"/>
      <c r="K518" s="247">
        <v>141.69999999999999</v>
      </c>
      <c r="L518" s="244"/>
      <c r="M518" s="244"/>
      <c r="N518" s="244"/>
      <c r="O518" s="244"/>
      <c r="P518" s="244"/>
      <c r="Q518" s="244"/>
      <c r="R518" s="248"/>
      <c r="T518" s="249"/>
      <c r="U518" s="244"/>
      <c r="V518" s="244"/>
      <c r="W518" s="244"/>
      <c r="X518" s="244"/>
      <c r="Y518" s="244"/>
      <c r="Z518" s="244"/>
      <c r="AA518" s="250"/>
      <c r="AT518" s="251" t="s">
        <v>280</v>
      </c>
      <c r="AU518" s="251" t="s">
        <v>126</v>
      </c>
      <c r="AV518" s="11" t="s">
        <v>126</v>
      </c>
      <c r="AW518" s="11" t="s">
        <v>35</v>
      </c>
      <c r="AX518" s="11" t="s">
        <v>77</v>
      </c>
      <c r="AY518" s="251" t="s">
        <v>272</v>
      </c>
    </row>
    <row r="519" s="10" customFormat="1" ht="16.5" customHeight="1">
      <c r="B519" s="234"/>
      <c r="C519" s="235"/>
      <c r="D519" s="235"/>
      <c r="E519" s="236" t="s">
        <v>22</v>
      </c>
      <c r="F519" s="252" t="s">
        <v>529</v>
      </c>
      <c r="G519" s="235"/>
      <c r="H519" s="235"/>
      <c r="I519" s="235"/>
      <c r="J519" s="235"/>
      <c r="K519" s="236" t="s">
        <v>22</v>
      </c>
      <c r="L519" s="235"/>
      <c r="M519" s="235"/>
      <c r="N519" s="235"/>
      <c r="O519" s="235"/>
      <c r="P519" s="235"/>
      <c r="Q519" s="235"/>
      <c r="R519" s="239"/>
      <c r="T519" s="240"/>
      <c r="U519" s="235"/>
      <c r="V519" s="235"/>
      <c r="W519" s="235"/>
      <c r="X519" s="235"/>
      <c r="Y519" s="235"/>
      <c r="Z519" s="235"/>
      <c r="AA519" s="241"/>
      <c r="AT519" s="242" t="s">
        <v>280</v>
      </c>
      <c r="AU519" s="242" t="s">
        <v>126</v>
      </c>
      <c r="AV519" s="10" t="s">
        <v>85</v>
      </c>
      <c r="AW519" s="10" t="s">
        <v>35</v>
      </c>
      <c r="AX519" s="10" t="s">
        <v>77</v>
      </c>
      <c r="AY519" s="242" t="s">
        <v>272</v>
      </c>
    </row>
    <row r="520" s="11" customFormat="1" ht="16.5" customHeight="1">
      <c r="B520" s="243"/>
      <c r="C520" s="244"/>
      <c r="D520" s="244"/>
      <c r="E520" s="245" t="s">
        <v>22</v>
      </c>
      <c r="F520" s="246" t="s">
        <v>1447</v>
      </c>
      <c r="G520" s="244"/>
      <c r="H520" s="244"/>
      <c r="I520" s="244"/>
      <c r="J520" s="244"/>
      <c r="K520" s="247">
        <v>-10.584</v>
      </c>
      <c r="L520" s="244"/>
      <c r="M520" s="244"/>
      <c r="N520" s="244"/>
      <c r="O520" s="244"/>
      <c r="P520" s="244"/>
      <c r="Q520" s="244"/>
      <c r="R520" s="248"/>
      <c r="T520" s="249"/>
      <c r="U520" s="244"/>
      <c r="V520" s="244"/>
      <c r="W520" s="244"/>
      <c r="X520" s="244"/>
      <c r="Y520" s="244"/>
      <c r="Z520" s="244"/>
      <c r="AA520" s="250"/>
      <c r="AT520" s="251" t="s">
        <v>280</v>
      </c>
      <c r="AU520" s="251" t="s">
        <v>126</v>
      </c>
      <c r="AV520" s="11" t="s">
        <v>126</v>
      </c>
      <c r="AW520" s="11" t="s">
        <v>35</v>
      </c>
      <c r="AX520" s="11" t="s">
        <v>77</v>
      </c>
      <c r="AY520" s="251" t="s">
        <v>272</v>
      </c>
    </row>
    <row r="521" s="10" customFormat="1" ht="16.5" customHeight="1">
      <c r="B521" s="234"/>
      <c r="C521" s="235"/>
      <c r="D521" s="235"/>
      <c r="E521" s="236" t="s">
        <v>22</v>
      </c>
      <c r="F521" s="252" t="s">
        <v>530</v>
      </c>
      <c r="G521" s="235"/>
      <c r="H521" s="235"/>
      <c r="I521" s="235"/>
      <c r="J521" s="235"/>
      <c r="K521" s="236" t="s">
        <v>22</v>
      </c>
      <c r="L521" s="235"/>
      <c r="M521" s="235"/>
      <c r="N521" s="235"/>
      <c r="O521" s="235"/>
      <c r="P521" s="235"/>
      <c r="Q521" s="235"/>
      <c r="R521" s="239"/>
      <c r="T521" s="240"/>
      <c r="U521" s="235"/>
      <c r="V521" s="235"/>
      <c r="W521" s="235"/>
      <c r="X521" s="235"/>
      <c r="Y521" s="235"/>
      <c r="Z521" s="235"/>
      <c r="AA521" s="241"/>
      <c r="AT521" s="242" t="s">
        <v>280</v>
      </c>
      <c r="AU521" s="242" t="s">
        <v>126</v>
      </c>
      <c r="AV521" s="10" t="s">
        <v>85</v>
      </c>
      <c r="AW521" s="10" t="s">
        <v>35</v>
      </c>
      <c r="AX521" s="10" t="s">
        <v>77</v>
      </c>
      <c r="AY521" s="242" t="s">
        <v>272</v>
      </c>
    </row>
    <row r="522" s="11" customFormat="1" ht="16.5" customHeight="1">
      <c r="B522" s="243"/>
      <c r="C522" s="244"/>
      <c r="D522" s="244"/>
      <c r="E522" s="245" t="s">
        <v>22</v>
      </c>
      <c r="F522" s="246" t="s">
        <v>1353</v>
      </c>
      <c r="G522" s="244"/>
      <c r="H522" s="244"/>
      <c r="I522" s="244"/>
      <c r="J522" s="244"/>
      <c r="K522" s="247">
        <v>-2.0699999999999998</v>
      </c>
      <c r="L522" s="244"/>
      <c r="M522" s="244"/>
      <c r="N522" s="244"/>
      <c r="O522" s="244"/>
      <c r="P522" s="244"/>
      <c r="Q522" s="244"/>
      <c r="R522" s="248"/>
      <c r="T522" s="249"/>
      <c r="U522" s="244"/>
      <c r="V522" s="244"/>
      <c r="W522" s="244"/>
      <c r="X522" s="244"/>
      <c r="Y522" s="244"/>
      <c r="Z522" s="244"/>
      <c r="AA522" s="250"/>
      <c r="AT522" s="251" t="s">
        <v>280</v>
      </c>
      <c r="AU522" s="251" t="s">
        <v>126</v>
      </c>
      <c r="AV522" s="11" t="s">
        <v>126</v>
      </c>
      <c r="AW522" s="11" t="s">
        <v>35</v>
      </c>
      <c r="AX522" s="11" t="s">
        <v>77</v>
      </c>
      <c r="AY522" s="251" t="s">
        <v>272</v>
      </c>
    </row>
    <row r="523" s="10" customFormat="1" ht="16.5" customHeight="1">
      <c r="B523" s="234"/>
      <c r="C523" s="235"/>
      <c r="D523" s="235"/>
      <c r="E523" s="236" t="s">
        <v>22</v>
      </c>
      <c r="F523" s="252" t="s">
        <v>1354</v>
      </c>
      <c r="G523" s="235"/>
      <c r="H523" s="235"/>
      <c r="I523" s="235"/>
      <c r="J523" s="235"/>
      <c r="K523" s="236" t="s">
        <v>22</v>
      </c>
      <c r="L523" s="235"/>
      <c r="M523" s="235"/>
      <c r="N523" s="235"/>
      <c r="O523" s="235"/>
      <c r="P523" s="235"/>
      <c r="Q523" s="235"/>
      <c r="R523" s="239"/>
      <c r="T523" s="240"/>
      <c r="U523" s="235"/>
      <c r="V523" s="235"/>
      <c r="W523" s="235"/>
      <c r="X523" s="235"/>
      <c r="Y523" s="235"/>
      <c r="Z523" s="235"/>
      <c r="AA523" s="241"/>
      <c r="AT523" s="242" t="s">
        <v>280</v>
      </c>
      <c r="AU523" s="242" t="s">
        <v>126</v>
      </c>
      <c r="AV523" s="10" t="s">
        <v>85</v>
      </c>
      <c r="AW523" s="10" t="s">
        <v>35</v>
      </c>
      <c r="AX523" s="10" t="s">
        <v>77</v>
      </c>
      <c r="AY523" s="242" t="s">
        <v>272</v>
      </c>
    </row>
    <row r="524" s="11" customFormat="1" ht="25.5" customHeight="1">
      <c r="B524" s="243"/>
      <c r="C524" s="244"/>
      <c r="D524" s="244"/>
      <c r="E524" s="245" t="s">
        <v>22</v>
      </c>
      <c r="F524" s="246" t="s">
        <v>1355</v>
      </c>
      <c r="G524" s="244"/>
      <c r="H524" s="244"/>
      <c r="I524" s="244"/>
      <c r="J524" s="244"/>
      <c r="K524" s="247">
        <v>4.21</v>
      </c>
      <c r="L524" s="244"/>
      <c r="M524" s="244"/>
      <c r="N524" s="244"/>
      <c r="O524" s="244"/>
      <c r="P524" s="244"/>
      <c r="Q524" s="244"/>
      <c r="R524" s="248"/>
      <c r="T524" s="249"/>
      <c r="U524" s="244"/>
      <c r="V524" s="244"/>
      <c r="W524" s="244"/>
      <c r="X524" s="244"/>
      <c r="Y524" s="244"/>
      <c r="Z524" s="244"/>
      <c r="AA524" s="250"/>
      <c r="AT524" s="251" t="s">
        <v>280</v>
      </c>
      <c r="AU524" s="251" t="s">
        <v>126</v>
      </c>
      <c r="AV524" s="11" t="s">
        <v>126</v>
      </c>
      <c r="AW524" s="11" t="s">
        <v>35</v>
      </c>
      <c r="AX524" s="11" t="s">
        <v>77</v>
      </c>
      <c r="AY524" s="251" t="s">
        <v>272</v>
      </c>
    </row>
    <row r="525" s="12" customFormat="1" ht="16.5" customHeight="1">
      <c r="B525" s="253"/>
      <c r="C525" s="254"/>
      <c r="D525" s="254"/>
      <c r="E525" s="255" t="s">
        <v>22</v>
      </c>
      <c r="F525" s="256" t="s">
        <v>284</v>
      </c>
      <c r="G525" s="254"/>
      <c r="H525" s="254"/>
      <c r="I525" s="254"/>
      <c r="J525" s="254"/>
      <c r="K525" s="257">
        <v>173.846</v>
      </c>
      <c r="L525" s="254"/>
      <c r="M525" s="254"/>
      <c r="N525" s="254"/>
      <c r="O525" s="254"/>
      <c r="P525" s="254"/>
      <c r="Q525" s="254"/>
      <c r="R525" s="258"/>
      <c r="T525" s="259"/>
      <c r="U525" s="254"/>
      <c r="V525" s="254"/>
      <c r="W525" s="254"/>
      <c r="X525" s="254"/>
      <c r="Y525" s="254"/>
      <c r="Z525" s="254"/>
      <c r="AA525" s="260"/>
      <c r="AT525" s="261" t="s">
        <v>280</v>
      </c>
      <c r="AU525" s="261" t="s">
        <v>126</v>
      </c>
      <c r="AV525" s="12" t="s">
        <v>277</v>
      </c>
      <c r="AW525" s="12" t="s">
        <v>35</v>
      </c>
      <c r="AX525" s="12" t="s">
        <v>77</v>
      </c>
      <c r="AY525" s="261" t="s">
        <v>272</v>
      </c>
    </row>
    <row r="526" s="13" customFormat="1" ht="16.5" customHeight="1">
      <c r="B526" s="262"/>
      <c r="C526" s="263"/>
      <c r="D526" s="263"/>
      <c r="E526" s="264" t="s">
        <v>201</v>
      </c>
      <c r="F526" s="265" t="s">
        <v>285</v>
      </c>
      <c r="G526" s="263"/>
      <c r="H526" s="263"/>
      <c r="I526" s="263"/>
      <c r="J526" s="263"/>
      <c r="K526" s="266">
        <v>173.846</v>
      </c>
      <c r="L526" s="263"/>
      <c r="M526" s="263"/>
      <c r="N526" s="263"/>
      <c r="O526" s="263"/>
      <c r="P526" s="263"/>
      <c r="Q526" s="263"/>
      <c r="R526" s="267"/>
      <c r="T526" s="268"/>
      <c r="U526" s="263"/>
      <c r="V526" s="263"/>
      <c r="W526" s="263"/>
      <c r="X526" s="263"/>
      <c r="Y526" s="263"/>
      <c r="Z526" s="263"/>
      <c r="AA526" s="269"/>
      <c r="AT526" s="270" t="s">
        <v>280</v>
      </c>
      <c r="AU526" s="270" t="s">
        <v>126</v>
      </c>
      <c r="AV526" s="13" t="s">
        <v>276</v>
      </c>
      <c r="AW526" s="13" t="s">
        <v>35</v>
      </c>
      <c r="AX526" s="13" t="s">
        <v>85</v>
      </c>
      <c r="AY526" s="270" t="s">
        <v>272</v>
      </c>
    </row>
    <row r="527" s="1" customFormat="1" ht="51" customHeight="1">
      <c r="B527" s="48"/>
      <c r="C527" s="223" t="s">
        <v>598</v>
      </c>
      <c r="D527" s="223" t="s">
        <v>273</v>
      </c>
      <c r="E527" s="224" t="s">
        <v>1004</v>
      </c>
      <c r="F527" s="225" t="s">
        <v>1005</v>
      </c>
      <c r="G527" s="225"/>
      <c r="H527" s="225"/>
      <c r="I527" s="225"/>
      <c r="J527" s="226" t="s">
        <v>334</v>
      </c>
      <c r="K527" s="227">
        <v>19</v>
      </c>
      <c r="L527" s="228">
        <v>0</v>
      </c>
      <c r="M527" s="229"/>
      <c r="N527" s="230">
        <f>ROUND(L527*K527,2)</f>
        <v>0</v>
      </c>
      <c r="O527" s="230"/>
      <c r="P527" s="230"/>
      <c r="Q527" s="230"/>
      <c r="R527" s="50"/>
      <c r="T527" s="231" t="s">
        <v>22</v>
      </c>
      <c r="U527" s="58" t="s">
        <v>42</v>
      </c>
      <c r="V527" s="49"/>
      <c r="W527" s="232">
        <f>V527*K527</f>
        <v>0</v>
      </c>
      <c r="X527" s="232">
        <v>0.00025999999999999998</v>
      </c>
      <c r="Y527" s="232">
        <f>X527*K527</f>
        <v>0.0049399999999999999</v>
      </c>
      <c r="Z527" s="232">
        <v>0</v>
      </c>
      <c r="AA527" s="233">
        <f>Z527*K527</f>
        <v>0</v>
      </c>
      <c r="AR527" s="24" t="s">
        <v>369</v>
      </c>
      <c r="AT527" s="24" t="s">
        <v>273</v>
      </c>
      <c r="AU527" s="24" t="s">
        <v>126</v>
      </c>
      <c r="AY527" s="24" t="s">
        <v>272</v>
      </c>
      <c r="BE527" s="144">
        <f>IF(U527="základní",N527,0)</f>
        <v>0</v>
      </c>
      <c r="BF527" s="144">
        <f>IF(U527="snížená",N527,0)</f>
        <v>0</v>
      </c>
      <c r="BG527" s="144">
        <f>IF(U527="zákl. přenesená",N527,0)</f>
        <v>0</v>
      </c>
      <c r="BH527" s="144">
        <f>IF(U527="sníž. přenesená",N527,0)</f>
        <v>0</v>
      </c>
      <c r="BI527" s="144">
        <f>IF(U527="nulová",N527,0)</f>
        <v>0</v>
      </c>
      <c r="BJ527" s="24" t="s">
        <v>85</v>
      </c>
      <c r="BK527" s="144">
        <f>ROUND(L527*K527,2)</f>
        <v>0</v>
      </c>
      <c r="BL527" s="24" t="s">
        <v>369</v>
      </c>
      <c r="BM527" s="24" t="s">
        <v>1448</v>
      </c>
    </row>
    <row r="528" s="10" customFormat="1" ht="16.5" customHeight="1">
      <c r="B528" s="234"/>
      <c r="C528" s="235"/>
      <c r="D528" s="235"/>
      <c r="E528" s="236" t="s">
        <v>22</v>
      </c>
      <c r="F528" s="237" t="s">
        <v>1009</v>
      </c>
      <c r="G528" s="238"/>
      <c r="H528" s="238"/>
      <c r="I528" s="238"/>
      <c r="J528" s="235"/>
      <c r="K528" s="236" t="s">
        <v>22</v>
      </c>
      <c r="L528" s="235"/>
      <c r="M528" s="235"/>
      <c r="N528" s="235"/>
      <c r="O528" s="235"/>
      <c r="P528" s="235"/>
      <c r="Q528" s="235"/>
      <c r="R528" s="239"/>
      <c r="T528" s="240"/>
      <c r="U528" s="235"/>
      <c r="V528" s="235"/>
      <c r="W528" s="235"/>
      <c r="X528" s="235"/>
      <c r="Y528" s="235"/>
      <c r="Z528" s="235"/>
      <c r="AA528" s="241"/>
      <c r="AT528" s="242" t="s">
        <v>280</v>
      </c>
      <c r="AU528" s="242" t="s">
        <v>126</v>
      </c>
      <c r="AV528" s="10" t="s">
        <v>85</v>
      </c>
      <c r="AW528" s="10" t="s">
        <v>35</v>
      </c>
      <c r="AX528" s="10" t="s">
        <v>77</v>
      </c>
      <c r="AY528" s="242" t="s">
        <v>272</v>
      </c>
    </row>
    <row r="529" s="11" customFormat="1" ht="16.5" customHeight="1">
      <c r="B529" s="243"/>
      <c r="C529" s="244"/>
      <c r="D529" s="244"/>
      <c r="E529" s="245" t="s">
        <v>22</v>
      </c>
      <c r="F529" s="246" t="s">
        <v>22</v>
      </c>
      <c r="G529" s="244"/>
      <c r="H529" s="244"/>
      <c r="I529" s="244"/>
      <c r="J529" s="244"/>
      <c r="K529" s="247">
        <v>0</v>
      </c>
      <c r="L529" s="244"/>
      <c r="M529" s="244"/>
      <c r="N529" s="244"/>
      <c r="O529" s="244"/>
      <c r="P529" s="244"/>
      <c r="Q529" s="244"/>
      <c r="R529" s="248"/>
      <c r="T529" s="249"/>
      <c r="U529" s="244"/>
      <c r="V529" s="244"/>
      <c r="W529" s="244"/>
      <c r="X529" s="244"/>
      <c r="Y529" s="244"/>
      <c r="Z529" s="244"/>
      <c r="AA529" s="250"/>
      <c r="AT529" s="251" t="s">
        <v>280</v>
      </c>
      <c r="AU529" s="251" t="s">
        <v>126</v>
      </c>
      <c r="AV529" s="11" t="s">
        <v>126</v>
      </c>
      <c r="AW529" s="11" t="s">
        <v>6</v>
      </c>
      <c r="AX529" s="11" t="s">
        <v>77</v>
      </c>
      <c r="AY529" s="251" t="s">
        <v>272</v>
      </c>
    </row>
    <row r="530" s="10" customFormat="1" ht="16.5" customHeight="1">
      <c r="B530" s="234"/>
      <c r="C530" s="235"/>
      <c r="D530" s="235"/>
      <c r="E530" s="236" t="s">
        <v>22</v>
      </c>
      <c r="F530" s="252" t="s">
        <v>1296</v>
      </c>
      <c r="G530" s="235"/>
      <c r="H530" s="235"/>
      <c r="I530" s="235"/>
      <c r="J530" s="235"/>
      <c r="K530" s="236" t="s">
        <v>22</v>
      </c>
      <c r="L530" s="235"/>
      <c r="M530" s="235"/>
      <c r="N530" s="235"/>
      <c r="O530" s="235"/>
      <c r="P530" s="235"/>
      <c r="Q530" s="235"/>
      <c r="R530" s="239"/>
      <c r="T530" s="240"/>
      <c r="U530" s="235"/>
      <c r="V530" s="235"/>
      <c r="W530" s="235"/>
      <c r="X530" s="235"/>
      <c r="Y530" s="235"/>
      <c r="Z530" s="235"/>
      <c r="AA530" s="241"/>
      <c r="AT530" s="242" t="s">
        <v>280</v>
      </c>
      <c r="AU530" s="242" t="s">
        <v>126</v>
      </c>
      <c r="AV530" s="10" t="s">
        <v>85</v>
      </c>
      <c r="AW530" s="10" t="s">
        <v>35</v>
      </c>
      <c r="AX530" s="10" t="s">
        <v>77</v>
      </c>
      <c r="AY530" s="242" t="s">
        <v>272</v>
      </c>
    </row>
    <row r="531" s="10" customFormat="1" ht="16.5" customHeight="1">
      <c r="B531" s="234"/>
      <c r="C531" s="235"/>
      <c r="D531" s="235"/>
      <c r="E531" s="236" t="s">
        <v>22</v>
      </c>
      <c r="F531" s="252" t="s">
        <v>527</v>
      </c>
      <c r="G531" s="235"/>
      <c r="H531" s="235"/>
      <c r="I531" s="235"/>
      <c r="J531" s="235"/>
      <c r="K531" s="236" t="s">
        <v>22</v>
      </c>
      <c r="L531" s="235"/>
      <c r="M531" s="235"/>
      <c r="N531" s="235"/>
      <c r="O531" s="235"/>
      <c r="P531" s="235"/>
      <c r="Q531" s="235"/>
      <c r="R531" s="239"/>
      <c r="T531" s="240"/>
      <c r="U531" s="235"/>
      <c r="V531" s="235"/>
      <c r="W531" s="235"/>
      <c r="X531" s="235"/>
      <c r="Y531" s="235"/>
      <c r="Z531" s="235"/>
      <c r="AA531" s="241"/>
      <c r="AT531" s="242" t="s">
        <v>280</v>
      </c>
      <c r="AU531" s="242" t="s">
        <v>126</v>
      </c>
      <c r="AV531" s="10" t="s">
        <v>85</v>
      </c>
      <c r="AW531" s="10" t="s">
        <v>35</v>
      </c>
      <c r="AX531" s="10" t="s">
        <v>77</v>
      </c>
      <c r="AY531" s="242" t="s">
        <v>272</v>
      </c>
    </row>
    <row r="532" s="11" customFormat="1" ht="16.5" customHeight="1">
      <c r="B532" s="243"/>
      <c r="C532" s="244"/>
      <c r="D532" s="244"/>
      <c r="E532" s="245" t="s">
        <v>22</v>
      </c>
      <c r="F532" s="246" t="s">
        <v>1449</v>
      </c>
      <c r="G532" s="244"/>
      <c r="H532" s="244"/>
      <c r="I532" s="244"/>
      <c r="J532" s="244"/>
      <c r="K532" s="247">
        <v>19</v>
      </c>
      <c r="L532" s="244"/>
      <c r="M532" s="244"/>
      <c r="N532" s="244"/>
      <c r="O532" s="244"/>
      <c r="P532" s="244"/>
      <c r="Q532" s="244"/>
      <c r="R532" s="248"/>
      <c r="T532" s="249"/>
      <c r="U532" s="244"/>
      <c r="V532" s="244"/>
      <c r="W532" s="244"/>
      <c r="X532" s="244"/>
      <c r="Y532" s="244"/>
      <c r="Z532" s="244"/>
      <c r="AA532" s="250"/>
      <c r="AT532" s="251" t="s">
        <v>280</v>
      </c>
      <c r="AU532" s="251" t="s">
        <v>126</v>
      </c>
      <c r="AV532" s="11" t="s">
        <v>126</v>
      </c>
      <c r="AW532" s="11" t="s">
        <v>35</v>
      </c>
      <c r="AX532" s="11" t="s">
        <v>77</v>
      </c>
      <c r="AY532" s="251" t="s">
        <v>272</v>
      </c>
    </row>
    <row r="533" s="12" customFormat="1" ht="16.5" customHeight="1">
      <c r="B533" s="253"/>
      <c r="C533" s="254"/>
      <c r="D533" s="254"/>
      <c r="E533" s="255" t="s">
        <v>22</v>
      </c>
      <c r="F533" s="256" t="s">
        <v>284</v>
      </c>
      <c r="G533" s="254"/>
      <c r="H533" s="254"/>
      <c r="I533" s="254"/>
      <c r="J533" s="254"/>
      <c r="K533" s="257">
        <v>19</v>
      </c>
      <c r="L533" s="254"/>
      <c r="M533" s="254"/>
      <c r="N533" s="254"/>
      <c r="O533" s="254"/>
      <c r="P533" s="254"/>
      <c r="Q533" s="254"/>
      <c r="R533" s="258"/>
      <c r="T533" s="259"/>
      <c r="U533" s="254"/>
      <c r="V533" s="254"/>
      <c r="W533" s="254"/>
      <c r="X533" s="254"/>
      <c r="Y533" s="254"/>
      <c r="Z533" s="254"/>
      <c r="AA533" s="260"/>
      <c r="AT533" s="261" t="s">
        <v>280</v>
      </c>
      <c r="AU533" s="261" t="s">
        <v>126</v>
      </c>
      <c r="AV533" s="12" t="s">
        <v>277</v>
      </c>
      <c r="AW533" s="12" t="s">
        <v>35</v>
      </c>
      <c r="AX533" s="12" t="s">
        <v>77</v>
      </c>
      <c r="AY533" s="261" t="s">
        <v>272</v>
      </c>
    </row>
    <row r="534" s="13" customFormat="1" ht="16.5" customHeight="1">
      <c r="B534" s="262"/>
      <c r="C534" s="263"/>
      <c r="D534" s="263"/>
      <c r="E534" s="264" t="s">
        <v>202</v>
      </c>
      <c r="F534" s="265" t="s">
        <v>285</v>
      </c>
      <c r="G534" s="263"/>
      <c r="H534" s="263"/>
      <c r="I534" s="263"/>
      <c r="J534" s="263"/>
      <c r="K534" s="266">
        <v>19</v>
      </c>
      <c r="L534" s="263"/>
      <c r="M534" s="263"/>
      <c r="N534" s="263"/>
      <c r="O534" s="263"/>
      <c r="P534" s="263"/>
      <c r="Q534" s="263"/>
      <c r="R534" s="267"/>
      <c r="T534" s="268"/>
      <c r="U534" s="263"/>
      <c r="V534" s="263"/>
      <c r="W534" s="263"/>
      <c r="X534" s="263"/>
      <c r="Y534" s="263"/>
      <c r="Z534" s="263"/>
      <c r="AA534" s="269"/>
      <c r="AT534" s="270" t="s">
        <v>280</v>
      </c>
      <c r="AU534" s="270" t="s">
        <v>126</v>
      </c>
      <c r="AV534" s="13" t="s">
        <v>276</v>
      </c>
      <c r="AW534" s="13" t="s">
        <v>35</v>
      </c>
      <c r="AX534" s="13" t="s">
        <v>85</v>
      </c>
      <c r="AY534" s="270" t="s">
        <v>272</v>
      </c>
    </row>
    <row r="535" s="1" customFormat="1" ht="49.92" customHeight="1">
      <c r="B535" s="48"/>
      <c r="C535" s="49"/>
      <c r="D535" s="210" t="s">
        <v>1010</v>
      </c>
      <c r="E535" s="49"/>
      <c r="F535" s="49"/>
      <c r="G535" s="49"/>
      <c r="H535" s="49"/>
      <c r="I535" s="49"/>
      <c r="J535" s="49"/>
      <c r="K535" s="49"/>
      <c r="L535" s="49"/>
      <c r="M535" s="49"/>
      <c r="N535" s="211">
        <f>BK535</f>
        <v>0</v>
      </c>
      <c r="O535" s="181"/>
      <c r="P535" s="181"/>
      <c r="Q535" s="181"/>
      <c r="R535" s="50"/>
      <c r="T535" s="196"/>
      <c r="U535" s="74"/>
      <c r="V535" s="74"/>
      <c r="W535" s="74"/>
      <c r="X535" s="74"/>
      <c r="Y535" s="74"/>
      <c r="Z535" s="74"/>
      <c r="AA535" s="76"/>
      <c r="AT535" s="24" t="s">
        <v>76</v>
      </c>
      <c r="AU535" s="24" t="s">
        <v>77</v>
      </c>
      <c r="AY535" s="24" t="s">
        <v>1011</v>
      </c>
      <c r="BK535" s="144">
        <v>0</v>
      </c>
    </row>
    <row r="536" s="1" customFormat="1" ht="6.96" customHeight="1">
      <c r="B536" s="77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9"/>
    </row>
  </sheetData>
  <sheetProtection sheet="1" formatColumns="0" formatRows="0" objects="1" scenarios="1" spinCount="10" saltValue="YhbZugElJJqz4kIVib3OawR/NXXh/FPJ8EnaXezNa4MNQ2TaqiOwJefHeEJipyVNNgSo09Y307VnnxkhzMriUQ==" hashValue="lDro4iXn9+SaoOMaf+ChECe7RkbgmuCr9CShPmViNCt6C6nG/f14dM+IejINVAWTcqAH6Za6TH4d1qDVF2LH3A==" algorithmName="SHA-512" password="CC35"/>
  <mergeCells count="589">
    <mergeCell ref="F533:I533"/>
    <mergeCell ref="F530:I530"/>
    <mergeCell ref="F531:I531"/>
    <mergeCell ref="F532:I532"/>
    <mergeCell ref="F534:I534"/>
    <mergeCell ref="N535:Q535"/>
    <mergeCell ref="F519:I519"/>
    <mergeCell ref="F522:I522"/>
    <mergeCell ref="F520:I520"/>
    <mergeCell ref="F521:I521"/>
    <mergeCell ref="F523:I523"/>
    <mergeCell ref="F524:I524"/>
    <mergeCell ref="F525:I525"/>
    <mergeCell ref="F526:I526"/>
    <mergeCell ref="F527:I527"/>
    <mergeCell ref="L527:M527"/>
    <mergeCell ref="N527:Q527"/>
    <mergeCell ref="F528:I528"/>
    <mergeCell ref="F529:I529"/>
    <mergeCell ref="E24:L24"/>
    <mergeCell ref="S2:AC2"/>
    <mergeCell ref="D109:H109"/>
    <mergeCell ref="D108:H108"/>
    <mergeCell ref="D110:H110"/>
    <mergeCell ref="D111:H111"/>
    <mergeCell ref="D112:H11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7:Q107"/>
    <mergeCell ref="N108:Q108"/>
    <mergeCell ref="N109:Q109"/>
    <mergeCell ref="N110:Q110"/>
    <mergeCell ref="N111:Q111"/>
    <mergeCell ref="N112:Q112"/>
    <mergeCell ref="N113:Q113"/>
    <mergeCell ref="L115:Q115"/>
    <mergeCell ref="C121:Q121"/>
    <mergeCell ref="F123:P123"/>
    <mergeCell ref="F124:P124"/>
    <mergeCell ref="M126:P126"/>
    <mergeCell ref="M128:Q128"/>
    <mergeCell ref="M129:Q129"/>
    <mergeCell ref="F131:I131"/>
    <mergeCell ref="F135:I135"/>
    <mergeCell ref="L131:M131"/>
    <mergeCell ref="N131:Q131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N132:Q132"/>
    <mergeCell ref="N133:Q133"/>
    <mergeCell ref="N134:Q134"/>
    <mergeCell ref="F139:I139"/>
    <mergeCell ref="F142:I142"/>
    <mergeCell ref="F140:I140"/>
    <mergeCell ref="F141:I141"/>
    <mergeCell ref="F143:I143"/>
    <mergeCell ref="F144:I144"/>
    <mergeCell ref="F145:I145"/>
    <mergeCell ref="F146:I146"/>
    <mergeCell ref="F147:I147"/>
    <mergeCell ref="L147:M147"/>
    <mergeCell ref="N147:Q147"/>
    <mergeCell ref="F148:I148"/>
    <mergeCell ref="F149:I149"/>
    <mergeCell ref="F150:I150"/>
    <mergeCell ref="F153:I153"/>
    <mergeCell ref="F151:I151"/>
    <mergeCell ref="F152:I152"/>
    <mergeCell ref="F154:I154"/>
    <mergeCell ref="F157:I157"/>
    <mergeCell ref="L157:M157"/>
    <mergeCell ref="N157:Q157"/>
    <mergeCell ref="F158:I158"/>
    <mergeCell ref="F159:I159"/>
    <mergeCell ref="F160:I160"/>
    <mergeCell ref="F161:I161"/>
    <mergeCell ref="N155:Q155"/>
    <mergeCell ref="N156:Q156"/>
    <mergeCell ref="F162:I162"/>
    <mergeCell ref="F165:I165"/>
    <mergeCell ref="F163:I163"/>
    <mergeCell ref="F164:I164"/>
    <mergeCell ref="L165:M165"/>
    <mergeCell ref="N165:Q165"/>
    <mergeCell ref="F166:I166"/>
    <mergeCell ref="F167:I167"/>
    <mergeCell ref="F168:I168"/>
    <mergeCell ref="F169:I169"/>
    <mergeCell ref="F170:I170"/>
    <mergeCell ref="F171:I171"/>
    <mergeCell ref="F174:I174"/>
    <mergeCell ref="F172:I172"/>
    <mergeCell ref="F173:I173"/>
    <mergeCell ref="L173:M173"/>
    <mergeCell ref="N173:Q173"/>
    <mergeCell ref="F175:I175"/>
    <mergeCell ref="F176:I176"/>
    <mergeCell ref="F177:I177"/>
    <mergeCell ref="F178:I178"/>
    <mergeCell ref="F179:I179"/>
    <mergeCell ref="L180:M180"/>
    <mergeCell ref="N180:Q180"/>
    <mergeCell ref="F180:I180"/>
    <mergeCell ref="F183:I183"/>
    <mergeCell ref="F181:I181"/>
    <mergeCell ref="F182:I182"/>
    <mergeCell ref="F184:I184"/>
    <mergeCell ref="F185:I185"/>
    <mergeCell ref="F186:I186"/>
    <mergeCell ref="F187:I187"/>
    <mergeCell ref="F188:I188"/>
    <mergeCell ref="F189:I189"/>
    <mergeCell ref="F190:I190"/>
    <mergeCell ref="F191:I191"/>
    <mergeCell ref="F192:I192"/>
    <mergeCell ref="F195:I195"/>
    <mergeCell ref="F196:I196"/>
    <mergeCell ref="L195:M195"/>
    <mergeCell ref="N195:Q195"/>
    <mergeCell ref="F197:I197"/>
    <mergeCell ref="F198:I198"/>
    <mergeCell ref="F199:I199"/>
    <mergeCell ref="F200:I200"/>
    <mergeCell ref="F201:I201"/>
    <mergeCell ref="F202:I202"/>
    <mergeCell ref="F203:I203"/>
    <mergeCell ref="L203:M203"/>
    <mergeCell ref="N203:Q203"/>
    <mergeCell ref="N193:Q193"/>
    <mergeCell ref="N194:Q194"/>
    <mergeCell ref="F204:I204"/>
    <mergeCell ref="F207:I207"/>
    <mergeCell ref="F205:I205"/>
    <mergeCell ref="F206:I206"/>
    <mergeCell ref="F208:I208"/>
    <mergeCell ref="F209:I209"/>
    <mergeCell ref="F210:I210"/>
    <mergeCell ref="L210:M210"/>
    <mergeCell ref="N210:Q210"/>
    <mergeCell ref="F211:I211"/>
    <mergeCell ref="F212:I212"/>
    <mergeCell ref="F213:I213"/>
    <mergeCell ref="F214:I214"/>
    <mergeCell ref="F217:I217"/>
    <mergeCell ref="F215:I215"/>
    <mergeCell ref="F216:I216"/>
    <mergeCell ref="L217:M217"/>
    <mergeCell ref="N217:Q217"/>
    <mergeCell ref="F218:I218"/>
    <mergeCell ref="F219:I219"/>
    <mergeCell ref="F220:I220"/>
    <mergeCell ref="F221:I221"/>
    <mergeCell ref="F222:I222"/>
    <mergeCell ref="F223:I223"/>
    <mergeCell ref="F224:I224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F225:I225"/>
    <mergeCell ref="F228:I228"/>
    <mergeCell ref="F226:I226"/>
    <mergeCell ref="F227:I227"/>
    <mergeCell ref="L228:M228"/>
    <mergeCell ref="N228:Q228"/>
    <mergeCell ref="F229:I229"/>
    <mergeCell ref="F230:I230"/>
    <mergeCell ref="F231:I231"/>
    <mergeCell ref="F232:I232"/>
    <mergeCell ref="F233:I233"/>
    <mergeCell ref="F234:I234"/>
    <mergeCell ref="F237:I237"/>
    <mergeCell ref="F235:I235"/>
    <mergeCell ref="L235:M235"/>
    <mergeCell ref="N235:Q235"/>
    <mergeCell ref="F236:I236"/>
    <mergeCell ref="F238:I238"/>
    <mergeCell ref="F239:I239"/>
    <mergeCell ref="F240:I240"/>
    <mergeCell ref="F241:I241"/>
    <mergeCell ref="F242:I242"/>
    <mergeCell ref="L242:M242"/>
    <mergeCell ref="N242:Q242"/>
    <mergeCell ref="F243:I243"/>
    <mergeCell ref="F246:I246"/>
    <mergeCell ref="F244:I244"/>
    <mergeCell ref="F245:I245"/>
    <mergeCell ref="F247:I247"/>
    <mergeCell ref="F248:I248"/>
    <mergeCell ref="F249:I249"/>
    <mergeCell ref="F250:I250"/>
    <mergeCell ref="F251:I251"/>
    <mergeCell ref="F252:I252"/>
    <mergeCell ref="F253:I253"/>
    <mergeCell ref="F254:I254"/>
    <mergeCell ref="F255:I255"/>
    <mergeCell ref="F256:I256"/>
    <mergeCell ref="F257:I257"/>
    <mergeCell ref="L257:M257"/>
    <mergeCell ref="N257:Q257"/>
    <mergeCell ref="F258:I258"/>
    <mergeCell ref="F259:I259"/>
    <mergeCell ref="F260:I260"/>
    <mergeCell ref="F261:I261"/>
    <mergeCell ref="F262:I262"/>
    <mergeCell ref="F263:I263"/>
    <mergeCell ref="F264:I264"/>
    <mergeCell ref="F265:I265"/>
    <mergeCell ref="F268:I268"/>
    <mergeCell ref="F266:I266"/>
    <mergeCell ref="F267:I267"/>
    <mergeCell ref="L267:M267"/>
    <mergeCell ref="N267:Q267"/>
    <mergeCell ref="F269:I269"/>
    <mergeCell ref="F270:I270"/>
    <mergeCell ref="F271:I271"/>
    <mergeCell ref="F272:I272"/>
    <mergeCell ref="F273:I273"/>
    <mergeCell ref="F274:I274"/>
    <mergeCell ref="F275:I275"/>
    <mergeCell ref="F278:I278"/>
    <mergeCell ref="F276:I276"/>
    <mergeCell ref="L278:M278"/>
    <mergeCell ref="N278:Q278"/>
    <mergeCell ref="F279:I279"/>
    <mergeCell ref="F280:I280"/>
    <mergeCell ref="F281:I281"/>
    <mergeCell ref="F282:I282"/>
    <mergeCell ref="F283:I283"/>
    <mergeCell ref="F284:I284"/>
    <mergeCell ref="F285:I285"/>
    <mergeCell ref="F286:I286"/>
    <mergeCell ref="N277:Q277"/>
    <mergeCell ref="F287:I287"/>
    <mergeCell ref="F290:I290"/>
    <mergeCell ref="F288:I288"/>
    <mergeCell ref="F289:I289"/>
    <mergeCell ref="F291:I291"/>
    <mergeCell ref="F292:I292"/>
    <mergeCell ref="F293:I293"/>
    <mergeCell ref="F295:I295"/>
    <mergeCell ref="L295:M295"/>
    <mergeCell ref="N295:Q295"/>
    <mergeCell ref="F296:I296"/>
    <mergeCell ref="F297:I297"/>
    <mergeCell ref="F298:I298"/>
    <mergeCell ref="N294:Q294"/>
    <mergeCell ref="F299:I299"/>
    <mergeCell ref="F302:I302"/>
    <mergeCell ref="F300:I300"/>
    <mergeCell ref="F301:I301"/>
    <mergeCell ref="F303:I303"/>
    <mergeCell ref="F304:I304"/>
    <mergeCell ref="F306:I306"/>
    <mergeCell ref="L306:M306"/>
    <mergeCell ref="N306:Q306"/>
    <mergeCell ref="F307:I307"/>
    <mergeCell ref="L307:M307"/>
    <mergeCell ref="N307:Q307"/>
    <mergeCell ref="F308:I308"/>
    <mergeCell ref="N305:Q305"/>
    <mergeCell ref="F309:I309"/>
    <mergeCell ref="F312:I312"/>
    <mergeCell ref="F310:I310"/>
    <mergeCell ref="F311:I311"/>
    <mergeCell ref="F313:I313"/>
    <mergeCell ref="F314:I314"/>
    <mergeCell ref="F315:I315"/>
    <mergeCell ref="L315:M315"/>
    <mergeCell ref="N315:Q315"/>
    <mergeCell ref="N316:Q316"/>
    <mergeCell ref="F317:I317"/>
    <mergeCell ref="F322:I322"/>
    <mergeCell ref="L317:M317"/>
    <mergeCell ref="N317:Q317"/>
    <mergeCell ref="F320:I320"/>
    <mergeCell ref="L320:M320"/>
    <mergeCell ref="N320:Q320"/>
    <mergeCell ref="L322:M322"/>
    <mergeCell ref="N322:Q322"/>
    <mergeCell ref="F323:I323"/>
    <mergeCell ref="F324:I324"/>
    <mergeCell ref="F325:I325"/>
    <mergeCell ref="F326:I326"/>
    <mergeCell ref="N318:Q318"/>
    <mergeCell ref="N319:Q319"/>
    <mergeCell ref="N321:Q321"/>
    <mergeCell ref="F327:I327"/>
    <mergeCell ref="F330:I330"/>
    <mergeCell ref="F328:I328"/>
    <mergeCell ref="F329:I329"/>
    <mergeCell ref="L330:M330"/>
    <mergeCell ref="N330:Q330"/>
    <mergeCell ref="F331:I331"/>
    <mergeCell ref="F332:I332"/>
    <mergeCell ref="F333:I333"/>
    <mergeCell ref="F334:I334"/>
    <mergeCell ref="F335:I335"/>
    <mergeCell ref="F336:I336"/>
    <mergeCell ref="F339:I339"/>
    <mergeCell ref="F337:I337"/>
    <mergeCell ref="F338:I338"/>
    <mergeCell ref="L338:M338"/>
    <mergeCell ref="N338:Q338"/>
    <mergeCell ref="F340:I340"/>
    <mergeCell ref="F341:I341"/>
    <mergeCell ref="F342:I342"/>
    <mergeCell ref="F343:I343"/>
    <mergeCell ref="F344:I344"/>
    <mergeCell ref="F345:I345"/>
    <mergeCell ref="F348:I348"/>
    <mergeCell ref="F346:I346"/>
    <mergeCell ref="L346:M346"/>
    <mergeCell ref="N346:Q346"/>
    <mergeCell ref="L348:M348"/>
    <mergeCell ref="N348:Q348"/>
    <mergeCell ref="F349:I349"/>
    <mergeCell ref="L349:M349"/>
    <mergeCell ref="N349:Q349"/>
    <mergeCell ref="L350:M350"/>
    <mergeCell ref="N350:Q350"/>
    <mergeCell ref="N347:Q347"/>
    <mergeCell ref="F350:I350"/>
    <mergeCell ref="F353:I353"/>
    <mergeCell ref="F352:I352"/>
    <mergeCell ref="L352:M352"/>
    <mergeCell ref="N352:Q352"/>
    <mergeCell ref="L353:M353"/>
    <mergeCell ref="N353:Q353"/>
    <mergeCell ref="F354:I354"/>
    <mergeCell ref="F355:I355"/>
    <mergeCell ref="F356:I356"/>
    <mergeCell ref="F357:I357"/>
    <mergeCell ref="N351:Q351"/>
    <mergeCell ref="F358:I358"/>
    <mergeCell ref="F361:I361"/>
    <mergeCell ref="F359:I359"/>
    <mergeCell ref="F360:I360"/>
    <mergeCell ref="L361:M361"/>
    <mergeCell ref="N361:Q361"/>
    <mergeCell ref="F362:I362"/>
    <mergeCell ref="F363:I363"/>
    <mergeCell ref="F364:I364"/>
    <mergeCell ref="F365:I365"/>
    <mergeCell ref="F366:I366"/>
    <mergeCell ref="F367:I367"/>
    <mergeCell ref="F368:I368"/>
    <mergeCell ref="F371:I371"/>
    <mergeCell ref="F370:I370"/>
    <mergeCell ref="L370:M370"/>
    <mergeCell ref="N370:Q370"/>
    <mergeCell ref="F372:I372"/>
    <mergeCell ref="F373:I373"/>
    <mergeCell ref="F374:I374"/>
    <mergeCell ref="F375:I375"/>
    <mergeCell ref="F376:I376"/>
    <mergeCell ref="F377:I377"/>
    <mergeCell ref="L377:M377"/>
    <mergeCell ref="N377:Q377"/>
    <mergeCell ref="N369:Q369"/>
    <mergeCell ref="F378:I378"/>
    <mergeCell ref="F381:I381"/>
    <mergeCell ref="F379:I379"/>
    <mergeCell ref="F380:I380"/>
    <mergeCell ref="F382:I382"/>
    <mergeCell ref="F383:I383"/>
    <mergeCell ref="F384:I384"/>
    <mergeCell ref="L384:M384"/>
    <mergeCell ref="N384:Q384"/>
    <mergeCell ref="F385:I385"/>
    <mergeCell ref="F386:I386"/>
    <mergeCell ref="F387:I387"/>
    <mergeCell ref="F388:I388"/>
    <mergeCell ref="F391:I391"/>
    <mergeCell ref="F389:I389"/>
    <mergeCell ref="F390:I390"/>
    <mergeCell ref="L391:M391"/>
    <mergeCell ref="N391:Q391"/>
    <mergeCell ref="F392:I392"/>
    <mergeCell ref="F393:I393"/>
    <mergeCell ref="F394:I394"/>
    <mergeCell ref="F395:I395"/>
    <mergeCell ref="F396:I396"/>
    <mergeCell ref="F397:I397"/>
    <mergeCell ref="F400:I400"/>
    <mergeCell ref="F398:I398"/>
    <mergeCell ref="F399:I399"/>
    <mergeCell ref="L399:M399"/>
    <mergeCell ref="N399:Q399"/>
    <mergeCell ref="F401:I401"/>
    <mergeCell ref="F402:I402"/>
    <mergeCell ref="F403:I403"/>
    <mergeCell ref="F404:I404"/>
    <mergeCell ref="F405:I405"/>
    <mergeCell ref="F406:I406"/>
    <mergeCell ref="F409:I409"/>
    <mergeCell ref="F407:I407"/>
    <mergeCell ref="L407:M407"/>
    <mergeCell ref="N407:Q407"/>
    <mergeCell ref="F408:I408"/>
    <mergeCell ref="F410:I410"/>
    <mergeCell ref="F411:I411"/>
    <mergeCell ref="F412:I412"/>
    <mergeCell ref="F413:I413"/>
    <mergeCell ref="F414:I414"/>
    <mergeCell ref="L415:M415"/>
    <mergeCell ref="N415:Q415"/>
    <mergeCell ref="F415:I415"/>
    <mergeCell ref="F418:I418"/>
    <mergeCell ref="F416:I416"/>
    <mergeCell ref="F417:I417"/>
    <mergeCell ref="F419:I419"/>
    <mergeCell ref="F420:I420"/>
    <mergeCell ref="F421:I421"/>
    <mergeCell ref="F422:I422"/>
    <mergeCell ref="F423:I423"/>
    <mergeCell ref="L423:M423"/>
    <mergeCell ref="N423:Q423"/>
    <mergeCell ref="F424:I424"/>
    <mergeCell ref="F425:I425"/>
    <mergeCell ref="F426:I426"/>
    <mergeCell ref="F429:I429"/>
    <mergeCell ref="F427:I427"/>
    <mergeCell ref="F428:I428"/>
    <mergeCell ref="F430:I430"/>
    <mergeCell ref="F431:I431"/>
    <mergeCell ref="L431:M431"/>
    <mergeCell ref="N431:Q431"/>
    <mergeCell ref="L433:M433"/>
    <mergeCell ref="N433:Q433"/>
    <mergeCell ref="N432:Q432"/>
    <mergeCell ref="F433:I433"/>
    <mergeCell ref="F439:I439"/>
    <mergeCell ref="F434:I434"/>
    <mergeCell ref="F435:I435"/>
    <mergeCell ref="F436:I436"/>
    <mergeCell ref="F437:I437"/>
    <mergeCell ref="F438:I438"/>
    <mergeCell ref="F440:I440"/>
    <mergeCell ref="F441:I441"/>
    <mergeCell ref="F442:I442"/>
    <mergeCell ref="F443:I443"/>
    <mergeCell ref="F444:I444"/>
    <mergeCell ref="L444:M444"/>
    <mergeCell ref="F447:I447"/>
    <mergeCell ref="N444:Q444"/>
    <mergeCell ref="F445:I445"/>
    <mergeCell ref="F446:I446"/>
    <mergeCell ref="F448:I448"/>
    <mergeCell ref="F449:I449"/>
    <mergeCell ref="F450:I450"/>
    <mergeCell ref="F451:I451"/>
    <mergeCell ref="F452:I452"/>
    <mergeCell ref="F453:I453"/>
    <mergeCell ref="L454:M454"/>
    <mergeCell ref="N454:Q454"/>
    <mergeCell ref="F454:I454"/>
    <mergeCell ref="F457:I457"/>
    <mergeCell ref="F455:I455"/>
    <mergeCell ref="F456:I456"/>
    <mergeCell ref="F458:I458"/>
    <mergeCell ref="F459:I459"/>
    <mergeCell ref="F460:I460"/>
    <mergeCell ref="F461:I461"/>
    <mergeCell ref="F462:I462"/>
    <mergeCell ref="L462:M462"/>
    <mergeCell ref="N462:Q462"/>
    <mergeCell ref="F463:I463"/>
    <mergeCell ref="F464:I464"/>
    <mergeCell ref="F465:I465"/>
    <mergeCell ref="F468:I468"/>
    <mergeCell ref="F466:I466"/>
    <mergeCell ref="F467:I467"/>
    <mergeCell ref="F469:I469"/>
    <mergeCell ref="F470:I470"/>
    <mergeCell ref="F471:I471"/>
    <mergeCell ref="F472:I472"/>
    <mergeCell ref="L472:M472"/>
    <mergeCell ref="N472:Q472"/>
    <mergeCell ref="F473:I473"/>
    <mergeCell ref="F474:I474"/>
    <mergeCell ref="F475:I475"/>
    <mergeCell ref="F476:I476"/>
    <mergeCell ref="F479:I479"/>
    <mergeCell ref="F477:I477"/>
    <mergeCell ref="F478:I478"/>
    <mergeCell ref="F480:I480"/>
    <mergeCell ref="L480:M480"/>
    <mergeCell ref="N480:Q480"/>
    <mergeCell ref="F481:I481"/>
    <mergeCell ref="F482:I482"/>
    <mergeCell ref="F483:I483"/>
    <mergeCell ref="F484:I484"/>
    <mergeCell ref="F485:I485"/>
    <mergeCell ref="F486:I486"/>
    <mergeCell ref="F487:I487"/>
    <mergeCell ref="F490:I490"/>
    <mergeCell ref="F488:I488"/>
    <mergeCell ref="F489:I489"/>
    <mergeCell ref="F491:I491"/>
    <mergeCell ref="L491:M491"/>
    <mergeCell ref="N491:Q491"/>
    <mergeCell ref="F492:I492"/>
    <mergeCell ref="F493:I493"/>
    <mergeCell ref="F494:I494"/>
    <mergeCell ref="F495:I495"/>
    <mergeCell ref="F496:I496"/>
    <mergeCell ref="F497:I497"/>
    <mergeCell ref="F498:I498"/>
    <mergeCell ref="F501:I501"/>
    <mergeCell ref="F499:I499"/>
    <mergeCell ref="F500:I500"/>
    <mergeCell ref="L501:M501"/>
    <mergeCell ref="N501:Q501"/>
    <mergeCell ref="F502:I502"/>
    <mergeCell ref="F503:I503"/>
    <mergeCell ref="F504:I504"/>
    <mergeCell ref="F505:I505"/>
    <mergeCell ref="F506:I506"/>
    <mergeCell ref="F507:I507"/>
    <mergeCell ref="F508:I508"/>
    <mergeCell ref="F511:I511"/>
    <mergeCell ref="F509:I509"/>
    <mergeCell ref="F510:I510"/>
    <mergeCell ref="L511:M511"/>
    <mergeCell ref="N511:Q511"/>
    <mergeCell ref="F512:I512"/>
    <mergeCell ref="F513:I513"/>
    <mergeCell ref="F514:I514"/>
    <mergeCell ref="F515:I515"/>
    <mergeCell ref="F516:I516"/>
    <mergeCell ref="F517:I517"/>
    <mergeCell ref="F518:I518"/>
  </mergeCells>
  <hyperlinks>
    <hyperlink ref="F1:G1" location="C2" display="1) Krycí list rozpočtu"/>
    <hyperlink ref="H1:K1" location="C86" display="2) Rekapitulace rozpočtu"/>
    <hyperlink ref="L1" location="C131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5"/>
      <c r="B1" s="15"/>
      <c r="C1" s="15"/>
      <c r="D1" s="16" t="s">
        <v>1</v>
      </c>
      <c r="E1" s="15"/>
      <c r="F1" s="17" t="s">
        <v>117</v>
      </c>
      <c r="G1" s="17"/>
      <c r="H1" s="156" t="s">
        <v>118</v>
      </c>
      <c r="I1" s="156"/>
      <c r="J1" s="156"/>
      <c r="K1" s="156"/>
      <c r="L1" s="17" t="s">
        <v>119</v>
      </c>
      <c r="M1" s="15"/>
      <c r="N1" s="15"/>
      <c r="O1" s="16" t="s">
        <v>120</v>
      </c>
      <c r="P1" s="15"/>
      <c r="Q1" s="15"/>
      <c r="R1" s="15"/>
      <c r="S1" s="17" t="s">
        <v>121</v>
      </c>
      <c r="T1" s="17"/>
      <c r="U1" s="155"/>
      <c r="V1" s="15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101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126</v>
      </c>
    </row>
    <row r="4" ht="36.96" customHeight="1">
      <c r="B4" s="28"/>
      <c r="C4" s="29" t="s">
        <v>130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19</v>
      </c>
      <c r="E6" s="33"/>
      <c r="F6" s="158" t="str">
        <f>'Rekapitulace stavby'!K6</f>
        <v>Napojení nového vodního zdroje - vrtu, Vysoké nad Jizerou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s="1" customFormat="1" ht="32.88" customHeight="1">
      <c r="B7" s="48"/>
      <c r="C7" s="49"/>
      <c r="D7" s="37" t="s">
        <v>138</v>
      </c>
      <c r="E7" s="49"/>
      <c r="F7" s="38" t="s">
        <v>1450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</row>
    <row r="8" s="1" customFormat="1" ht="14.4" customHeight="1">
      <c r="B8" s="48"/>
      <c r="C8" s="49"/>
      <c r="D8" s="40" t="s">
        <v>21</v>
      </c>
      <c r="E8" s="49"/>
      <c r="F8" s="35" t="s">
        <v>22</v>
      </c>
      <c r="G8" s="49"/>
      <c r="H8" s="49"/>
      <c r="I8" s="49"/>
      <c r="J8" s="49"/>
      <c r="K8" s="49"/>
      <c r="L8" s="49"/>
      <c r="M8" s="40" t="s">
        <v>23</v>
      </c>
      <c r="N8" s="49"/>
      <c r="O8" s="35" t="s">
        <v>22</v>
      </c>
      <c r="P8" s="49"/>
      <c r="Q8" s="49"/>
      <c r="R8" s="50"/>
    </row>
    <row r="9" s="1" customFormat="1" ht="14.4" customHeight="1">
      <c r="B9" s="48"/>
      <c r="C9" s="49"/>
      <c r="D9" s="40" t="s">
        <v>24</v>
      </c>
      <c r="E9" s="49"/>
      <c r="F9" s="35" t="s">
        <v>25</v>
      </c>
      <c r="G9" s="49"/>
      <c r="H9" s="49"/>
      <c r="I9" s="49"/>
      <c r="J9" s="49"/>
      <c r="K9" s="49"/>
      <c r="L9" s="49"/>
      <c r="M9" s="40" t="s">
        <v>26</v>
      </c>
      <c r="N9" s="49"/>
      <c r="O9" s="159" t="str">
        <f>'Rekapitulace stavby'!AN8</f>
        <v>7. 8. 2018</v>
      </c>
      <c r="P9" s="92"/>
      <c r="Q9" s="49"/>
      <c r="R9" s="50"/>
    </row>
    <row r="10" s="1" customFormat="1" ht="10.8" customHeight="1"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0"/>
    </row>
    <row r="11" s="1" customFormat="1" ht="14.4" customHeight="1">
      <c r="B11" s="48"/>
      <c r="C11" s="49"/>
      <c r="D11" s="40" t="s">
        <v>28</v>
      </c>
      <c r="E11" s="49"/>
      <c r="F11" s="49"/>
      <c r="G11" s="49"/>
      <c r="H11" s="49"/>
      <c r="I11" s="49"/>
      <c r="J11" s="49"/>
      <c r="K11" s="49"/>
      <c r="L11" s="49"/>
      <c r="M11" s="40" t="s">
        <v>29</v>
      </c>
      <c r="N11" s="49"/>
      <c r="O11" s="35" t="str">
        <f>IF('Rekapitulace stavby'!AN10="","",'Rekapitulace stavby'!AN10)</f>
        <v/>
      </c>
      <c r="P11" s="35"/>
      <c r="Q11" s="49"/>
      <c r="R11" s="50"/>
    </row>
    <row r="12" s="1" customFormat="1" ht="18" customHeight="1">
      <c r="B12" s="48"/>
      <c r="C12" s="49"/>
      <c r="D12" s="49"/>
      <c r="E12" s="35" t="str">
        <f>IF('Rekapitulace stavby'!E11="","",'Rekapitulace stavby'!E11)</f>
        <v xml:space="preserve"> </v>
      </c>
      <c r="F12" s="49"/>
      <c r="G12" s="49"/>
      <c r="H12" s="49"/>
      <c r="I12" s="49"/>
      <c r="J12" s="49"/>
      <c r="K12" s="49"/>
      <c r="L12" s="49"/>
      <c r="M12" s="40" t="s">
        <v>31</v>
      </c>
      <c r="N12" s="49"/>
      <c r="O12" s="35" t="str">
        <f>IF('Rekapitulace stavby'!AN11="","",'Rekapitulace stavby'!AN11)</f>
        <v/>
      </c>
      <c r="P12" s="35"/>
      <c r="Q12" s="49"/>
      <c r="R12" s="50"/>
    </row>
    <row r="13" s="1" customFormat="1" ht="6.96" customHeight="1"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="1" customFormat="1" ht="14.4" customHeight="1">
      <c r="B14" s="48"/>
      <c r="C14" s="49"/>
      <c r="D14" s="40" t="s">
        <v>32</v>
      </c>
      <c r="E14" s="49"/>
      <c r="F14" s="49"/>
      <c r="G14" s="49"/>
      <c r="H14" s="49"/>
      <c r="I14" s="49"/>
      <c r="J14" s="49"/>
      <c r="K14" s="49"/>
      <c r="L14" s="49"/>
      <c r="M14" s="40" t="s">
        <v>29</v>
      </c>
      <c r="N14" s="49"/>
      <c r="O14" s="41" t="str">
        <f>IF('Rekapitulace stavby'!AN13="","",'Rekapitulace stavby'!AN13)</f>
        <v>Vyplň údaj</v>
      </c>
      <c r="P14" s="35"/>
      <c r="Q14" s="49"/>
      <c r="R14" s="50"/>
    </row>
    <row r="15" s="1" customFormat="1" ht="18" customHeight="1">
      <c r="B15" s="48"/>
      <c r="C15" s="49"/>
      <c r="D15" s="49"/>
      <c r="E15" s="41" t="str">
        <f>IF('Rekapitulace stavby'!E14="","",'Rekapitulace stavby'!E14)</f>
        <v>Vyplň údaj</v>
      </c>
      <c r="F15" s="160"/>
      <c r="G15" s="160"/>
      <c r="H15" s="160"/>
      <c r="I15" s="160"/>
      <c r="J15" s="160"/>
      <c r="K15" s="160"/>
      <c r="L15" s="160"/>
      <c r="M15" s="40" t="s">
        <v>31</v>
      </c>
      <c r="N15" s="49"/>
      <c r="O15" s="41" t="str">
        <f>IF('Rekapitulace stavby'!AN14="","",'Rekapitulace stavby'!AN14)</f>
        <v>Vyplň údaj</v>
      </c>
      <c r="P15" s="35"/>
      <c r="Q15" s="49"/>
      <c r="R15" s="50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</row>
    <row r="17" s="1" customFormat="1" ht="14.4" customHeight="1">
      <c r="B17" s="48"/>
      <c r="C17" s="49"/>
      <c r="D17" s="40" t="s">
        <v>34</v>
      </c>
      <c r="E17" s="49"/>
      <c r="F17" s="49"/>
      <c r="G17" s="49"/>
      <c r="H17" s="49"/>
      <c r="I17" s="49"/>
      <c r="J17" s="49"/>
      <c r="K17" s="49"/>
      <c r="L17" s="49"/>
      <c r="M17" s="40" t="s">
        <v>29</v>
      </c>
      <c r="N17" s="49"/>
      <c r="O17" s="35" t="str">
        <f>IF('Rekapitulace stavby'!AN16="","",'Rekapitulace stavby'!AN16)</f>
        <v/>
      </c>
      <c r="P17" s="35"/>
      <c r="Q17" s="49"/>
      <c r="R17" s="50"/>
    </row>
    <row r="18" s="1" customFormat="1" ht="18" customHeight="1">
      <c r="B18" s="48"/>
      <c r="C18" s="49"/>
      <c r="D18" s="49"/>
      <c r="E18" s="35" t="str">
        <f>IF('Rekapitulace stavby'!E17="","",'Rekapitulace stavby'!E17)</f>
        <v xml:space="preserve"> </v>
      </c>
      <c r="F18" s="49"/>
      <c r="G18" s="49"/>
      <c r="H18" s="49"/>
      <c r="I18" s="49"/>
      <c r="J18" s="49"/>
      <c r="K18" s="49"/>
      <c r="L18" s="49"/>
      <c r="M18" s="40" t="s">
        <v>31</v>
      </c>
      <c r="N18" s="49"/>
      <c r="O18" s="35" t="str">
        <f>IF('Rekapitulace stavby'!AN17="","",'Rekapitulace stavby'!AN17)</f>
        <v/>
      </c>
      <c r="P18" s="35"/>
      <c r="Q18" s="49"/>
      <c r="R18" s="50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0"/>
    </row>
    <row r="20" s="1" customFormat="1" ht="14.4" customHeight="1">
      <c r="B20" s="48"/>
      <c r="C20" s="49"/>
      <c r="D20" s="40" t="s">
        <v>36</v>
      </c>
      <c r="E20" s="49"/>
      <c r="F20" s="49"/>
      <c r="G20" s="49"/>
      <c r="H20" s="49"/>
      <c r="I20" s="49"/>
      <c r="J20" s="49"/>
      <c r="K20" s="49"/>
      <c r="L20" s="49"/>
      <c r="M20" s="40" t="s">
        <v>29</v>
      </c>
      <c r="N20" s="49"/>
      <c r="O20" s="35" t="str">
        <f>IF('Rekapitulace stavby'!AN19="","",'Rekapitulace stavby'!AN19)</f>
        <v/>
      </c>
      <c r="P20" s="35"/>
      <c r="Q20" s="49"/>
      <c r="R20" s="50"/>
    </row>
    <row r="21" s="1" customFormat="1" ht="18" customHeight="1">
      <c r="B21" s="48"/>
      <c r="C21" s="49"/>
      <c r="D21" s="49"/>
      <c r="E21" s="35" t="str">
        <f>IF('Rekapitulace stavby'!E20="","",'Rekapitulace stavby'!E20)</f>
        <v xml:space="preserve"> </v>
      </c>
      <c r="F21" s="49"/>
      <c r="G21" s="49"/>
      <c r="H21" s="49"/>
      <c r="I21" s="49"/>
      <c r="J21" s="49"/>
      <c r="K21" s="49"/>
      <c r="L21" s="49"/>
      <c r="M21" s="40" t="s">
        <v>31</v>
      </c>
      <c r="N21" s="49"/>
      <c r="O21" s="35" t="str">
        <f>IF('Rekapitulace stavby'!AN20="","",'Rekapitulace stavby'!AN20)</f>
        <v/>
      </c>
      <c r="P21" s="35"/>
      <c r="Q21" s="49"/>
      <c r="R21" s="50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0"/>
    </row>
    <row r="23" s="1" customFormat="1" ht="14.4" customHeight="1">
      <c r="B23" s="48"/>
      <c r="C23" s="49"/>
      <c r="D23" s="40" t="s">
        <v>37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6.5" customHeight="1">
      <c r="B24" s="48"/>
      <c r="C24" s="49"/>
      <c r="D24" s="49"/>
      <c r="E24" s="44" t="s">
        <v>22</v>
      </c>
      <c r="F24" s="44"/>
      <c r="G24" s="44"/>
      <c r="H24" s="44"/>
      <c r="I24" s="44"/>
      <c r="J24" s="44"/>
      <c r="K24" s="44"/>
      <c r="L24" s="44"/>
      <c r="M24" s="49"/>
      <c r="N24" s="49"/>
      <c r="O24" s="49"/>
      <c r="P24" s="49"/>
      <c r="Q24" s="49"/>
      <c r="R24" s="50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49"/>
      <c r="R26" s="50"/>
    </row>
    <row r="27" s="1" customFormat="1" ht="14.4" customHeight="1">
      <c r="B27" s="48"/>
      <c r="C27" s="49"/>
      <c r="D27" s="161" t="s">
        <v>178</v>
      </c>
      <c r="E27" s="49"/>
      <c r="F27" s="49"/>
      <c r="G27" s="49"/>
      <c r="H27" s="49"/>
      <c r="I27" s="49"/>
      <c r="J27" s="49"/>
      <c r="K27" s="49"/>
      <c r="L27" s="49"/>
      <c r="M27" s="47">
        <f>N88</f>
        <v>0</v>
      </c>
      <c r="N27" s="47"/>
      <c r="O27" s="47"/>
      <c r="P27" s="47"/>
      <c r="Q27" s="49"/>
      <c r="R27" s="50"/>
    </row>
    <row r="28" s="1" customFormat="1" ht="14.4" customHeight="1">
      <c r="B28" s="48"/>
      <c r="C28" s="49"/>
      <c r="D28" s="46" t="s">
        <v>111</v>
      </c>
      <c r="E28" s="49"/>
      <c r="F28" s="49"/>
      <c r="G28" s="49"/>
      <c r="H28" s="49"/>
      <c r="I28" s="49"/>
      <c r="J28" s="49"/>
      <c r="K28" s="49"/>
      <c r="L28" s="49"/>
      <c r="M28" s="47">
        <f>N99</f>
        <v>0</v>
      </c>
      <c r="N28" s="47"/>
      <c r="O28" s="47"/>
      <c r="P28" s="47"/>
      <c r="Q28" s="49"/>
      <c r="R28" s="50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50"/>
    </row>
    <row r="30" s="1" customFormat="1" ht="25.44" customHeight="1">
      <c r="B30" s="48"/>
      <c r="C30" s="49"/>
      <c r="D30" s="162" t="s">
        <v>40</v>
      </c>
      <c r="E30" s="49"/>
      <c r="F30" s="49"/>
      <c r="G30" s="49"/>
      <c r="H30" s="49"/>
      <c r="I30" s="49"/>
      <c r="J30" s="49"/>
      <c r="K30" s="49"/>
      <c r="L30" s="49"/>
      <c r="M30" s="163">
        <f>ROUND(M27+M28,2)</f>
        <v>0</v>
      </c>
      <c r="N30" s="49"/>
      <c r="O30" s="49"/>
      <c r="P30" s="49"/>
      <c r="Q30" s="49"/>
      <c r="R30" s="50"/>
    </row>
    <row r="31" s="1" customFormat="1" ht="6.96" customHeight="1">
      <c r="B31" s="48"/>
      <c r="C31" s="4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49"/>
      <c r="R31" s="50"/>
    </row>
    <row r="32" s="1" customFormat="1" ht="14.4" customHeight="1">
      <c r="B32" s="48"/>
      <c r="C32" s="49"/>
      <c r="D32" s="56" t="s">
        <v>41</v>
      </c>
      <c r="E32" s="56" t="s">
        <v>42</v>
      </c>
      <c r="F32" s="57">
        <v>0.20999999999999999</v>
      </c>
      <c r="G32" s="164" t="s">
        <v>43</v>
      </c>
      <c r="H32" s="165">
        <f>(SUM(BE99:BE106)+SUM(BE124:BE188))</f>
        <v>0</v>
      </c>
      <c r="I32" s="49"/>
      <c r="J32" s="49"/>
      <c r="K32" s="49"/>
      <c r="L32" s="49"/>
      <c r="M32" s="165">
        <f>ROUND((SUM(BE99:BE106)+SUM(BE124:BE188)), 2)*F32</f>
        <v>0</v>
      </c>
      <c r="N32" s="49"/>
      <c r="O32" s="49"/>
      <c r="P32" s="49"/>
      <c r="Q32" s="49"/>
      <c r="R32" s="50"/>
    </row>
    <row r="33" s="1" customFormat="1" ht="14.4" customHeight="1">
      <c r="B33" s="48"/>
      <c r="C33" s="49"/>
      <c r="D33" s="49"/>
      <c r="E33" s="56" t="s">
        <v>44</v>
      </c>
      <c r="F33" s="57">
        <v>0.14999999999999999</v>
      </c>
      <c r="G33" s="164" t="s">
        <v>43</v>
      </c>
      <c r="H33" s="165">
        <f>(SUM(BF99:BF106)+SUM(BF124:BF188))</f>
        <v>0</v>
      </c>
      <c r="I33" s="49"/>
      <c r="J33" s="49"/>
      <c r="K33" s="49"/>
      <c r="L33" s="49"/>
      <c r="M33" s="165">
        <f>ROUND((SUM(BF99:BF106)+SUM(BF124:BF188)), 2)*F33</f>
        <v>0</v>
      </c>
      <c r="N33" s="49"/>
      <c r="O33" s="49"/>
      <c r="P33" s="49"/>
      <c r="Q33" s="49"/>
      <c r="R33" s="50"/>
    </row>
    <row r="34" hidden="1" s="1" customFormat="1" ht="14.4" customHeight="1">
      <c r="B34" s="48"/>
      <c r="C34" s="49"/>
      <c r="D34" s="49"/>
      <c r="E34" s="56" t="s">
        <v>45</v>
      </c>
      <c r="F34" s="57">
        <v>0.20999999999999999</v>
      </c>
      <c r="G34" s="164" t="s">
        <v>43</v>
      </c>
      <c r="H34" s="165">
        <f>(SUM(BG99:BG106)+SUM(BG124:BG188))</f>
        <v>0</v>
      </c>
      <c r="I34" s="49"/>
      <c r="J34" s="49"/>
      <c r="K34" s="49"/>
      <c r="L34" s="49"/>
      <c r="M34" s="165"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0.14999999999999999</v>
      </c>
      <c r="G35" s="164" t="s">
        <v>43</v>
      </c>
      <c r="H35" s="165">
        <f>(SUM(BH99:BH106)+SUM(BH124:BH188))</f>
        <v>0</v>
      </c>
      <c r="I35" s="49"/>
      <c r="J35" s="49"/>
      <c r="K35" s="49"/>
      <c r="L35" s="49"/>
      <c r="M35" s="165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</v>
      </c>
      <c r="G36" s="164" t="s">
        <v>43</v>
      </c>
      <c r="H36" s="165">
        <f>(SUM(BI99:BI106)+SUM(BI124:BI188))</f>
        <v>0</v>
      </c>
      <c r="I36" s="49"/>
      <c r="J36" s="49"/>
      <c r="K36" s="49"/>
      <c r="L36" s="49"/>
      <c r="M36" s="165">
        <v>0</v>
      </c>
      <c r="N36" s="49"/>
      <c r="O36" s="49"/>
      <c r="P36" s="49"/>
      <c r="Q36" s="49"/>
      <c r="R36" s="50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50"/>
    </row>
    <row r="38" s="1" customFormat="1" ht="25.44" customHeight="1">
      <c r="B38" s="48"/>
      <c r="C38" s="153"/>
      <c r="D38" s="166" t="s">
        <v>48</v>
      </c>
      <c r="E38" s="105"/>
      <c r="F38" s="105"/>
      <c r="G38" s="167" t="s">
        <v>49</v>
      </c>
      <c r="H38" s="168" t="s">
        <v>50</v>
      </c>
      <c r="I38" s="105"/>
      <c r="J38" s="105"/>
      <c r="K38" s="105"/>
      <c r="L38" s="169">
        <f>SUM(M30:M36)</f>
        <v>0</v>
      </c>
      <c r="M38" s="169"/>
      <c r="N38" s="169"/>
      <c r="O38" s="169"/>
      <c r="P38" s="170"/>
      <c r="Q38" s="153"/>
      <c r="R38" s="50"/>
    </row>
    <row r="39" s="1" customFormat="1" ht="14.4" customHeight="1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>
      <c r="B41" s="28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1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51</v>
      </c>
      <c r="E50" s="69"/>
      <c r="F50" s="69"/>
      <c r="G50" s="69"/>
      <c r="H50" s="70"/>
      <c r="I50" s="49"/>
      <c r="J50" s="68" t="s">
        <v>52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53</v>
      </c>
      <c r="E59" s="74"/>
      <c r="F59" s="74"/>
      <c r="G59" s="75" t="s">
        <v>54</v>
      </c>
      <c r="H59" s="76"/>
      <c r="I59" s="49"/>
      <c r="J59" s="73" t="s">
        <v>53</v>
      </c>
      <c r="K59" s="74"/>
      <c r="L59" s="74"/>
      <c r="M59" s="74"/>
      <c r="N59" s="75" t="s">
        <v>54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55</v>
      </c>
      <c r="E61" s="69"/>
      <c r="F61" s="69"/>
      <c r="G61" s="69"/>
      <c r="H61" s="70"/>
      <c r="I61" s="49"/>
      <c r="J61" s="68" t="s">
        <v>56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53</v>
      </c>
      <c r="E70" s="74"/>
      <c r="F70" s="74"/>
      <c r="G70" s="75" t="s">
        <v>54</v>
      </c>
      <c r="H70" s="76"/>
      <c r="I70" s="49"/>
      <c r="J70" s="73" t="s">
        <v>53</v>
      </c>
      <c r="K70" s="74"/>
      <c r="L70" s="74"/>
      <c r="M70" s="74"/>
      <c r="N70" s="75" t="s">
        <v>54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1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3"/>
    </row>
    <row r="76" s="1" customFormat="1" ht="36.96" customHeight="1">
      <c r="B76" s="48"/>
      <c r="C76" s="29" t="s">
        <v>205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74"/>
      <c r="U76" s="174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74"/>
      <c r="U77" s="174"/>
    </row>
    <row r="78" s="1" customFormat="1" ht="30" customHeight="1">
      <c r="B78" s="48"/>
      <c r="C78" s="40" t="s">
        <v>19</v>
      </c>
      <c r="D78" s="49"/>
      <c r="E78" s="49"/>
      <c r="F78" s="158" t="str">
        <f>F6</f>
        <v>Napojení nového vodního zdroje - vrtu, Vysoké nad Jizerou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74"/>
      <c r="U78" s="174"/>
    </row>
    <row r="79" s="1" customFormat="1" ht="36.96" customHeight="1">
      <c r="B79" s="48"/>
      <c r="C79" s="87" t="s">
        <v>138</v>
      </c>
      <c r="D79" s="49"/>
      <c r="E79" s="49"/>
      <c r="F79" s="89" t="str">
        <f>F7</f>
        <v>SO 06 - Technologie</v>
      </c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50"/>
      <c r="T79" s="174"/>
      <c r="U79" s="174"/>
    </row>
    <row r="80" s="1" customFormat="1" ht="6.96" customHeight="1"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74"/>
      <c r="U80" s="174"/>
    </row>
    <row r="81" s="1" customFormat="1" ht="18" customHeight="1">
      <c r="B81" s="48"/>
      <c r="C81" s="40" t="s">
        <v>24</v>
      </c>
      <c r="D81" s="49"/>
      <c r="E81" s="49"/>
      <c r="F81" s="35" t="str">
        <f>F9</f>
        <v>Vysoké nad Jizerou</v>
      </c>
      <c r="G81" s="49"/>
      <c r="H81" s="49"/>
      <c r="I81" s="49"/>
      <c r="J81" s="49"/>
      <c r="K81" s="40" t="s">
        <v>26</v>
      </c>
      <c r="L81" s="49"/>
      <c r="M81" s="92" t="str">
        <f>IF(O9="","",O9)</f>
        <v>7. 8. 2018</v>
      </c>
      <c r="N81" s="92"/>
      <c r="O81" s="92"/>
      <c r="P81" s="92"/>
      <c r="Q81" s="49"/>
      <c r="R81" s="50"/>
      <c r="T81" s="174"/>
      <c r="U81" s="174"/>
    </row>
    <row r="82" s="1" customFormat="1" ht="6.96" customHeight="1"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50"/>
      <c r="T82" s="174"/>
      <c r="U82" s="174"/>
    </row>
    <row r="83" s="1" customFormat="1">
      <c r="B83" s="48"/>
      <c r="C83" s="40" t="s">
        <v>28</v>
      </c>
      <c r="D83" s="49"/>
      <c r="E83" s="49"/>
      <c r="F83" s="35" t="str">
        <f>E12</f>
        <v xml:space="preserve"> </v>
      </c>
      <c r="G83" s="49"/>
      <c r="H83" s="49"/>
      <c r="I83" s="49"/>
      <c r="J83" s="49"/>
      <c r="K83" s="40" t="s">
        <v>34</v>
      </c>
      <c r="L83" s="49"/>
      <c r="M83" s="35" t="str">
        <f>E18</f>
        <v xml:space="preserve"> </v>
      </c>
      <c r="N83" s="35"/>
      <c r="O83" s="35"/>
      <c r="P83" s="35"/>
      <c r="Q83" s="35"/>
      <c r="R83" s="50"/>
      <c r="T83" s="174"/>
      <c r="U83" s="174"/>
    </row>
    <row r="84" s="1" customFormat="1" ht="14.4" customHeight="1">
      <c r="B84" s="48"/>
      <c r="C84" s="40" t="s">
        <v>32</v>
      </c>
      <c r="D84" s="49"/>
      <c r="E84" s="49"/>
      <c r="F84" s="35" t="str">
        <f>IF(E15="","",E15)</f>
        <v>Vyplň údaj</v>
      </c>
      <c r="G84" s="49"/>
      <c r="H84" s="49"/>
      <c r="I84" s="49"/>
      <c r="J84" s="49"/>
      <c r="K84" s="40" t="s">
        <v>36</v>
      </c>
      <c r="L84" s="49"/>
      <c r="M84" s="35" t="str">
        <f>E21</f>
        <v xml:space="preserve"> </v>
      </c>
      <c r="N84" s="35"/>
      <c r="O84" s="35"/>
      <c r="P84" s="35"/>
      <c r="Q84" s="35"/>
      <c r="R84" s="50"/>
      <c r="T84" s="174"/>
      <c r="U84" s="174"/>
    </row>
    <row r="85" s="1" customFormat="1" ht="10.32" customHeight="1">
      <c r="B85" s="48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50"/>
      <c r="T85" s="174"/>
      <c r="U85" s="174"/>
    </row>
    <row r="86" s="1" customFormat="1" ht="29.28" customHeight="1">
      <c r="B86" s="48"/>
      <c r="C86" s="175" t="s">
        <v>206</v>
      </c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75" t="s">
        <v>207</v>
      </c>
      <c r="O86" s="153"/>
      <c r="P86" s="153"/>
      <c r="Q86" s="153"/>
      <c r="R86" s="50"/>
      <c r="T86" s="174"/>
      <c r="U86" s="174"/>
    </row>
    <row r="87" s="1" customFormat="1" ht="10.32" customHeight="1"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50"/>
      <c r="T87" s="174"/>
      <c r="U87" s="174"/>
    </row>
    <row r="88" s="1" customFormat="1" ht="29.28" customHeight="1">
      <c r="B88" s="48"/>
      <c r="C88" s="176" t="s">
        <v>208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115">
        <f>N124</f>
        <v>0</v>
      </c>
      <c r="O88" s="177"/>
      <c r="P88" s="177"/>
      <c r="Q88" s="177"/>
      <c r="R88" s="50"/>
      <c r="T88" s="174"/>
      <c r="U88" s="174"/>
      <c r="AU88" s="24" t="s">
        <v>209</v>
      </c>
    </row>
    <row r="89" s="6" customFormat="1" ht="24.96" customHeight="1">
      <c r="B89" s="178"/>
      <c r="C89" s="179"/>
      <c r="D89" s="180" t="s">
        <v>210</v>
      </c>
      <c r="E89" s="179"/>
      <c r="F89" s="179"/>
      <c r="G89" s="179"/>
      <c r="H89" s="179"/>
      <c r="I89" s="179"/>
      <c r="J89" s="179"/>
      <c r="K89" s="179"/>
      <c r="L89" s="179"/>
      <c r="M89" s="179"/>
      <c r="N89" s="181">
        <f>N125</f>
        <v>0</v>
      </c>
      <c r="O89" s="179"/>
      <c r="P89" s="179"/>
      <c r="Q89" s="179"/>
      <c r="R89" s="182"/>
      <c r="T89" s="183"/>
      <c r="U89" s="183"/>
    </row>
    <row r="90" s="7" customFormat="1" ht="19.92" customHeight="1">
      <c r="B90" s="184"/>
      <c r="C90" s="185"/>
      <c r="D90" s="138" t="s">
        <v>230</v>
      </c>
      <c r="E90" s="185"/>
      <c r="F90" s="185"/>
      <c r="G90" s="185"/>
      <c r="H90" s="185"/>
      <c r="I90" s="185"/>
      <c r="J90" s="185"/>
      <c r="K90" s="185"/>
      <c r="L90" s="185"/>
      <c r="M90" s="185"/>
      <c r="N90" s="140">
        <f>N126</f>
        <v>0</v>
      </c>
      <c r="O90" s="185"/>
      <c r="P90" s="185"/>
      <c r="Q90" s="185"/>
      <c r="R90" s="186"/>
      <c r="T90" s="187"/>
      <c r="U90" s="187"/>
    </row>
    <row r="91" s="7" customFormat="1" ht="19.92" customHeight="1">
      <c r="B91" s="184"/>
      <c r="C91" s="185"/>
      <c r="D91" s="138" t="s">
        <v>1224</v>
      </c>
      <c r="E91" s="185"/>
      <c r="F91" s="185"/>
      <c r="G91" s="185"/>
      <c r="H91" s="185"/>
      <c r="I91" s="185"/>
      <c r="J91" s="185"/>
      <c r="K91" s="185"/>
      <c r="L91" s="185"/>
      <c r="M91" s="185"/>
      <c r="N91" s="140">
        <f>N161</f>
        <v>0</v>
      </c>
      <c r="O91" s="185"/>
      <c r="P91" s="185"/>
      <c r="Q91" s="185"/>
      <c r="R91" s="186"/>
      <c r="T91" s="187"/>
      <c r="U91" s="187"/>
    </row>
    <row r="92" s="7" customFormat="1" ht="19.92" customHeight="1">
      <c r="B92" s="184"/>
      <c r="C92" s="185"/>
      <c r="D92" s="138" t="s">
        <v>235</v>
      </c>
      <c r="E92" s="185"/>
      <c r="F92" s="185"/>
      <c r="G92" s="185"/>
      <c r="H92" s="185"/>
      <c r="I92" s="185"/>
      <c r="J92" s="185"/>
      <c r="K92" s="185"/>
      <c r="L92" s="185"/>
      <c r="M92" s="185"/>
      <c r="N92" s="140">
        <f>N168</f>
        <v>0</v>
      </c>
      <c r="O92" s="185"/>
      <c r="P92" s="185"/>
      <c r="Q92" s="185"/>
      <c r="R92" s="186"/>
      <c r="T92" s="187"/>
      <c r="U92" s="187"/>
    </row>
    <row r="93" s="6" customFormat="1" ht="24.96" customHeight="1">
      <c r="B93" s="178"/>
      <c r="C93" s="179"/>
      <c r="D93" s="180" t="s">
        <v>1451</v>
      </c>
      <c r="E93" s="179"/>
      <c r="F93" s="179"/>
      <c r="G93" s="179"/>
      <c r="H93" s="179"/>
      <c r="I93" s="179"/>
      <c r="J93" s="179"/>
      <c r="K93" s="179"/>
      <c r="L93" s="179"/>
      <c r="M93" s="179"/>
      <c r="N93" s="181">
        <f>N171</f>
        <v>0</v>
      </c>
      <c r="O93" s="179"/>
      <c r="P93" s="179"/>
      <c r="Q93" s="179"/>
      <c r="R93" s="182"/>
      <c r="T93" s="183"/>
      <c r="U93" s="183"/>
    </row>
    <row r="94" s="7" customFormat="1" ht="19.92" customHeight="1">
      <c r="B94" s="184"/>
      <c r="C94" s="185"/>
      <c r="D94" s="138" t="s">
        <v>239</v>
      </c>
      <c r="E94" s="185"/>
      <c r="F94" s="185"/>
      <c r="G94" s="185"/>
      <c r="H94" s="185"/>
      <c r="I94" s="185"/>
      <c r="J94" s="185"/>
      <c r="K94" s="185"/>
      <c r="L94" s="185"/>
      <c r="M94" s="185"/>
      <c r="N94" s="140">
        <f>N172</f>
        <v>0</v>
      </c>
      <c r="O94" s="185"/>
      <c r="P94" s="185"/>
      <c r="Q94" s="185"/>
      <c r="R94" s="186"/>
      <c r="T94" s="187"/>
      <c r="U94" s="187"/>
    </row>
    <row r="95" s="7" customFormat="1" ht="19.92" customHeight="1">
      <c r="B95" s="184"/>
      <c r="C95" s="185"/>
      <c r="D95" s="138" t="s">
        <v>1452</v>
      </c>
      <c r="E95" s="185"/>
      <c r="F95" s="185"/>
      <c r="G95" s="185"/>
      <c r="H95" s="185"/>
      <c r="I95" s="185"/>
      <c r="J95" s="185"/>
      <c r="K95" s="185"/>
      <c r="L95" s="185"/>
      <c r="M95" s="185"/>
      <c r="N95" s="140">
        <f>N174</f>
        <v>0</v>
      </c>
      <c r="O95" s="185"/>
      <c r="P95" s="185"/>
      <c r="Q95" s="185"/>
      <c r="R95" s="186"/>
      <c r="T95" s="187"/>
      <c r="U95" s="187"/>
    </row>
    <row r="96" s="6" customFormat="1" ht="24.96" customHeight="1">
      <c r="B96" s="178"/>
      <c r="C96" s="179"/>
      <c r="D96" s="180" t="s">
        <v>1453</v>
      </c>
      <c r="E96" s="179"/>
      <c r="F96" s="179"/>
      <c r="G96" s="179"/>
      <c r="H96" s="179"/>
      <c r="I96" s="179"/>
      <c r="J96" s="179"/>
      <c r="K96" s="179"/>
      <c r="L96" s="179"/>
      <c r="M96" s="179"/>
      <c r="N96" s="181">
        <f>N180</f>
        <v>0</v>
      </c>
      <c r="O96" s="179"/>
      <c r="P96" s="179"/>
      <c r="Q96" s="179"/>
      <c r="R96" s="182"/>
      <c r="T96" s="183"/>
      <c r="U96" s="183"/>
    </row>
    <row r="97" s="7" customFormat="1" ht="19.92" customHeight="1">
      <c r="B97" s="184"/>
      <c r="C97" s="185"/>
      <c r="D97" s="138" t="s">
        <v>1454</v>
      </c>
      <c r="E97" s="185"/>
      <c r="F97" s="185"/>
      <c r="G97" s="185"/>
      <c r="H97" s="185"/>
      <c r="I97" s="185"/>
      <c r="J97" s="185"/>
      <c r="K97" s="185"/>
      <c r="L97" s="185"/>
      <c r="M97" s="185"/>
      <c r="N97" s="140">
        <f>N181</f>
        <v>0</v>
      </c>
      <c r="O97" s="185"/>
      <c r="P97" s="185"/>
      <c r="Q97" s="185"/>
      <c r="R97" s="186"/>
      <c r="T97" s="187"/>
      <c r="U97" s="187"/>
    </row>
    <row r="98" s="1" customFormat="1" ht="21.84" customHeight="1"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50"/>
      <c r="T98" s="174"/>
      <c r="U98" s="174"/>
    </row>
    <row r="99" s="1" customFormat="1" ht="29.28" customHeight="1">
      <c r="B99" s="48"/>
      <c r="C99" s="176" t="s">
        <v>250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177">
        <f>ROUND(N100+N101+N102+N103+N104+N105,2)</f>
        <v>0</v>
      </c>
      <c r="O99" s="188"/>
      <c r="P99" s="188"/>
      <c r="Q99" s="188"/>
      <c r="R99" s="50"/>
      <c r="T99" s="189"/>
      <c r="U99" s="190" t="s">
        <v>41</v>
      </c>
    </row>
    <row r="100" s="1" customFormat="1" ht="18" customHeight="1">
      <c r="B100" s="48"/>
      <c r="C100" s="49"/>
      <c r="D100" s="145" t="s">
        <v>251</v>
      </c>
      <c r="E100" s="138"/>
      <c r="F100" s="138"/>
      <c r="G100" s="138"/>
      <c r="H100" s="138"/>
      <c r="I100" s="49"/>
      <c r="J100" s="49"/>
      <c r="K100" s="49"/>
      <c r="L100" s="49"/>
      <c r="M100" s="49"/>
      <c r="N100" s="139">
        <f>ROUND(N88*T100,2)</f>
        <v>0</v>
      </c>
      <c r="O100" s="140"/>
      <c r="P100" s="140"/>
      <c r="Q100" s="140"/>
      <c r="R100" s="50"/>
      <c r="S100" s="191"/>
      <c r="T100" s="192"/>
      <c r="U100" s="193" t="s">
        <v>42</v>
      </c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  <c r="AY100" s="194" t="s">
        <v>105</v>
      </c>
      <c r="AZ100" s="191"/>
      <c r="BA100" s="191"/>
      <c r="BB100" s="191"/>
      <c r="BC100" s="191"/>
      <c r="BD100" s="191"/>
      <c r="BE100" s="195">
        <f>IF(U100="základní",N100,0)</f>
        <v>0</v>
      </c>
      <c r="BF100" s="195">
        <f>IF(U100="snížená",N100,0)</f>
        <v>0</v>
      </c>
      <c r="BG100" s="195">
        <f>IF(U100="zákl. přenesená",N100,0)</f>
        <v>0</v>
      </c>
      <c r="BH100" s="195">
        <f>IF(U100="sníž. přenesená",N100,0)</f>
        <v>0</v>
      </c>
      <c r="BI100" s="195">
        <f>IF(U100="nulová",N100,0)</f>
        <v>0</v>
      </c>
      <c r="BJ100" s="194" t="s">
        <v>85</v>
      </c>
      <c r="BK100" s="191"/>
      <c r="BL100" s="191"/>
      <c r="BM100" s="191"/>
    </row>
    <row r="101" s="1" customFormat="1" ht="18" customHeight="1">
      <c r="B101" s="48"/>
      <c r="C101" s="49"/>
      <c r="D101" s="145" t="s">
        <v>252</v>
      </c>
      <c r="E101" s="138"/>
      <c r="F101" s="138"/>
      <c r="G101" s="138"/>
      <c r="H101" s="138"/>
      <c r="I101" s="49"/>
      <c r="J101" s="49"/>
      <c r="K101" s="49"/>
      <c r="L101" s="49"/>
      <c r="M101" s="49"/>
      <c r="N101" s="139">
        <f>ROUND(N88*T101,2)</f>
        <v>0</v>
      </c>
      <c r="O101" s="140"/>
      <c r="P101" s="140"/>
      <c r="Q101" s="140"/>
      <c r="R101" s="50"/>
      <c r="S101" s="191"/>
      <c r="T101" s="192"/>
      <c r="U101" s="193" t="s">
        <v>42</v>
      </c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  <c r="AY101" s="194" t="s">
        <v>105</v>
      </c>
      <c r="AZ101" s="191"/>
      <c r="BA101" s="191"/>
      <c r="BB101" s="191"/>
      <c r="BC101" s="191"/>
      <c r="BD101" s="191"/>
      <c r="BE101" s="195">
        <f>IF(U101="základní",N101,0)</f>
        <v>0</v>
      </c>
      <c r="BF101" s="195">
        <f>IF(U101="snížená",N101,0)</f>
        <v>0</v>
      </c>
      <c r="BG101" s="195">
        <f>IF(U101="zákl. přenesená",N101,0)</f>
        <v>0</v>
      </c>
      <c r="BH101" s="195">
        <f>IF(U101="sníž. přenesená",N101,0)</f>
        <v>0</v>
      </c>
      <c r="BI101" s="195">
        <f>IF(U101="nulová",N101,0)</f>
        <v>0</v>
      </c>
      <c r="BJ101" s="194" t="s">
        <v>85</v>
      </c>
      <c r="BK101" s="191"/>
      <c r="BL101" s="191"/>
      <c r="BM101" s="191"/>
    </row>
    <row r="102" s="1" customFormat="1" ht="18" customHeight="1">
      <c r="B102" s="48"/>
      <c r="C102" s="49"/>
      <c r="D102" s="145" t="s">
        <v>253</v>
      </c>
      <c r="E102" s="138"/>
      <c r="F102" s="138"/>
      <c r="G102" s="138"/>
      <c r="H102" s="138"/>
      <c r="I102" s="49"/>
      <c r="J102" s="49"/>
      <c r="K102" s="49"/>
      <c r="L102" s="49"/>
      <c r="M102" s="49"/>
      <c r="N102" s="139">
        <f>ROUND(N88*T102,2)</f>
        <v>0</v>
      </c>
      <c r="O102" s="140"/>
      <c r="P102" s="140"/>
      <c r="Q102" s="140"/>
      <c r="R102" s="50"/>
      <c r="S102" s="191"/>
      <c r="T102" s="192"/>
      <c r="U102" s="193" t="s">
        <v>42</v>
      </c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4" t="s">
        <v>105</v>
      </c>
      <c r="AZ102" s="191"/>
      <c r="BA102" s="191"/>
      <c r="BB102" s="191"/>
      <c r="BC102" s="191"/>
      <c r="BD102" s="191"/>
      <c r="BE102" s="195">
        <f>IF(U102="základní",N102,0)</f>
        <v>0</v>
      </c>
      <c r="BF102" s="195">
        <f>IF(U102="snížená",N102,0)</f>
        <v>0</v>
      </c>
      <c r="BG102" s="195">
        <f>IF(U102="zákl. přenesená",N102,0)</f>
        <v>0</v>
      </c>
      <c r="BH102" s="195">
        <f>IF(U102="sníž. přenesená",N102,0)</f>
        <v>0</v>
      </c>
      <c r="BI102" s="195">
        <f>IF(U102="nulová",N102,0)</f>
        <v>0</v>
      </c>
      <c r="BJ102" s="194" t="s">
        <v>85</v>
      </c>
      <c r="BK102" s="191"/>
      <c r="BL102" s="191"/>
      <c r="BM102" s="191"/>
    </row>
    <row r="103" s="1" customFormat="1" ht="18" customHeight="1">
      <c r="B103" s="48"/>
      <c r="C103" s="49"/>
      <c r="D103" s="145" t="s">
        <v>254</v>
      </c>
      <c r="E103" s="138"/>
      <c r="F103" s="138"/>
      <c r="G103" s="138"/>
      <c r="H103" s="138"/>
      <c r="I103" s="49"/>
      <c r="J103" s="49"/>
      <c r="K103" s="49"/>
      <c r="L103" s="49"/>
      <c r="M103" s="49"/>
      <c r="N103" s="139">
        <f>ROUND(N88*T103,2)</f>
        <v>0</v>
      </c>
      <c r="O103" s="140"/>
      <c r="P103" s="140"/>
      <c r="Q103" s="140"/>
      <c r="R103" s="50"/>
      <c r="S103" s="191"/>
      <c r="T103" s="192"/>
      <c r="U103" s="193" t="s">
        <v>42</v>
      </c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4" t="s">
        <v>105</v>
      </c>
      <c r="AZ103" s="191"/>
      <c r="BA103" s="191"/>
      <c r="BB103" s="191"/>
      <c r="BC103" s="191"/>
      <c r="BD103" s="191"/>
      <c r="BE103" s="195">
        <f>IF(U103="základní",N103,0)</f>
        <v>0</v>
      </c>
      <c r="BF103" s="195">
        <f>IF(U103="snížená",N103,0)</f>
        <v>0</v>
      </c>
      <c r="BG103" s="195">
        <f>IF(U103="zákl. přenesená",N103,0)</f>
        <v>0</v>
      </c>
      <c r="BH103" s="195">
        <f>IF(U103="sníž. přenesená",N103,0)</f>
        <v>0</v>
      </c>
      <c r="BI103" s="195">
        <f>IF(U103="nulová",N103,0)</f>
        <v>0</v>
      </c>
      <c r="BJ103" s="194" t="s">
        <v>85</v>
      </c>
      <c r="BK103" s="191"/>
      <c r="BL103" s="191"/>
      <c r="BM103" s="191"/>
    </row>
    <row r="104" s="1" customFormat="1" ht="18" customHeight="1">
      <c r="B104" s="48"/>
      <c r="C104" s="49"/>
      <c r="D104" s="145" t="s">
        <v>255</v>
      </c>
      <c r="E104" s="138"/>
      <c r="F104" s="138"/>
      <c r="G104" s="138"/>
      <c r="H104" s="138"/>
      <c r="I104" s="49"/>
      <c r="J104" s="49"/>
      <c r="K104" s="49"/>
      <c r="L104" s="49"/>
      <c r="M104" s="49"/>
      <c r="N104" s="139">
        <f>ROUND(N88*T104,2)</f>
        <v>0</v>
      </c>
      <c r="O104" s="140"/>
      <c r="P104" s="140"/>
      <c r="Q104" s="140"/>
      <c r="R104" s="50"/>
      <c r="S104" s="191"/>
      <c r="T104" s="192"/>
      <c r="U104" s="193" t="s">
        <v>42</v>
      </c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4" t="s">
        <v>105</v>
      </c>
      <c r="AZ104" s="191"/>
      <c r="BA104" s="191"/>
      <c r="BB104" s="191"/>
      <c r="BC104" s="191"/>
      <c r="BD104" s="191"/>
      <c r="BE104" s="195">
        <f>IF(U104="základní",N104,0)</f>
        <v>0</v>
      </c>
      <c r="BF104" s="195">
        <f>IF(U104="snížená",N104,0)</f>
        <v>0</v>
      </c>
      <c r="BG104" s="195">
        <f>IF(U104="zákl. přenesená",N104,0)</f>
        <v>0</v>
      </c>
      <c r="BH104" s="195">
        <f>IF(U104="sníž. přenesená",N104,0)</f>
        <v>0</v>
      </c>
      <c r="BI104" s="195">
        <f>IF(U104="nulová",N104,0)</f>
        <v>0</v>
      </c>
      <c r="BJ104" s="194" t="s">
        <v>85</v>
      </c>
      <c r="BK104" s="191"/>
      <c r="BL104" s="191"/>
      <c r="BM104" s="191"/>
    </row>
    <row r="105" s="1" customFormat="1" ht="18" customHeight="1">
      <c r="B105" s="48"/>
      <c r="C105" s="49"/>
      <c r="D105" s="138" t="s">
        <v>256</v>
      </c>
      <c r="E105" s="49"/>
      <c r="F105" s="49"/>
      <c r="G105" s="49"/>
      <c r="H105" s="49"/>
      <c r="I105" s="49"/>
      <c r="J105" s="49"/>
      <c r="K105" s="49"/>
      <c r="L105" s="49"/>
      <c r="M105" s="49"/>
      <c r="N105" s="139">
        <f>ROUND(N88*T105,2)</f>
        <v>0</v>
      </c>
      <c r="O105" s="140"/>
      <c r="P105" s="140"/>
      <c r="Q105" s="140"/>
      <c r="R105" s="50"/>
      <c r="S105" s="191"/>
      <c r="T105" s="196"/>
      <c r="U105" s="197" t="s">
        <v>42</v>
      </c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4" t="s">
        <v>257</v>
      </c>
      <c r="AZ105" s="191"/>
      <c r="BA105" s="191"/>
      <c r="BB105" s="191"/>
      <c r="BC105" s="191"/>
      <c r="BD105" s="191"/>
      <c r="BE105" s="195">
        <f>IF(U105="základní",N105,0)</f>
        <v>0</v>
      </c>
      <c r="BF105" s="195">
        <f>IF(U105="snížená",N105,0)</f>
        <v>0</v>
      </c>
      <c r="BG105" s="195">
        <f>IF(U105="zákl. přenesená",N105,0)</f>
        <v>0</v>
      </c>
      <c r="BH105" s="195">
        <f>IF(U105="sníž. přenesená",N105,0)</f>
        <v>0</v>
      </c>
      <c r="BI105" s="195">
        <f>IF(U105="nulová",N105,0)</f>
        <v>0</v>
      </c>
      <c r="BJ105" s="194" t="s">
        <v>85</v>
      </c>
      <c r="BK105" s="191"/>
      <c r="BL105" s="191"/>
      <c r="BM105" s="191"/>
    </row>
    <row r="106" s="1" customFormat="1"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50"/>
      <c r="T106" s="174"/>
      <c r="U106" s="174"/>
    </row>
    <row r="107" s="1" customFormat="1" ht="29.28" customHeight="1">
      <c r="B107" s="48"/>
      <c r="C107" s="152" t="s">
        <v>116</v>
      </c>
      <c r="D107" s="153"/>
      <c r="E107" s="153"/>
      <c r="F107" s="153"/>
      <c r="G107" s="153"/>
      <c r="H107" s="153"/>
      <c r="I107" s="153"/>
      <c r="J107" s="153"/>
      <c r="K107" s="153"/>
      <c r="L107" s="154">
        <f>ROUND(SUM(N88+N99),2)</f>
        <v>0</v>
      </c>
      <c r="M107" s="154"/>
      <c r="N107" s="154"/>
      <c r="O107" s="154"/>
      <c r="P107" s="154"/>
      <c r="Q107" s="154"/>
      <c r="R107" s="50"/>
      <c r="T107" s="174"/>
      <c r="U107" s="174"/>
    </row>
    <row r="108" s="1" customFormat="1" ht="6.96" customHeight="1">
      <c r="B108" s="77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9"/>
      <c r="T108" s="174"/>
      <c r="U108" s="174"/>
    </row>
    <row r="112" s="1" customFormat="1" ht="6.96" customHeight="1">
      <c r="B112" s="80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2"/>
    </row>
    <row r="113" s="1" customFormat="1" ht="36.96" customHeight="1">
      <c r="B113" s="48"/>
      <c r="C113" s="29" t="s">
        <v>258</v>
      </c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50"/>
    </row>
    <row r="114" s="1" customFormat="1" ht="6.96" customHeight="1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50"/>
    </row>
    <row r="115" s="1" customFormat="1" ht="30" customHeight="1">
      <c r="B115" s="48"/>
      <c r="C115" s="40" t="s">
        <v>19</v>
      </c>
      <c r="D115" s="49"/>
      <c r="E115" s="49"/>
      <c r="F115" s="158" t="str">
        <f>F6</f>
        <v>Napojení nového vodního zdroje - vrtu, Vysoké nad Jizerou</v>
      </c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9"/>
      <c r="R115" s="50"/>
    </row>
    <row r="116" s="1" customFormat="1" ht="36.96" customHeight="1">
      <c r="B116" s="48"/>
      <c r="C116" s="87" t="s">
        <v>138</v>
      </c>
      <c r="D116" s="49"/>
      <c r="E116" s="49"/>
      <c r="F116" s="89" t="str">
        <f>F7</f>
        <v>SO 06 - Technologie</v>
      </c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50"/>
    </row>
    <row r="117" s="1" customFormat="1" ht="6.96" customHeight="1"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50"/>
    </row>
    <row r="118" s="1" customFormat="1" ht="18" customHeight="1">
      <c r="B118" s="48"/>
      <c r="C118" s="40" t="s">
        <v>24</v>
      </c>
      <c r="D118" s="49"/>
      <c r="E118" s="49"/>
      <c r="F118" s="35" t="str">
        <f>F9</f>
        <v>Vysoké nad Jizerou</v>
      </c>
      <c r="G118" s="49"/>
      <c r="H118" s="49"/>
      <c r="I118" s="49"/>
      <c r="J118" s="49"/>
      <c r="K118" s="40" t="s">
        <v>26</v>
      </c>
      <c r="L118" s="49"/>
      <c r="M118" s="92" t="str">
        <f>IF(O9="","",O9)</f>
        <v>7. 8. 2018</v>
      </c>
      <c r="N118" s="92"/>
      <c r="O118" s="92"/>
      <c r="P118" s="92"/>
      <c r="Q118" s="49"/>
      <c r="R118" s="50"/>
    </row>
    <row r="119" s="1" customFormat="1" ht="6.96" customHeight="1"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50"/>
    </row>
    <row r="120" s="1" customFormat="1">
      <c r="B120" s="48"/>
      <c r="C120" s="40" t="s">
        <v>28</v>
      </c>
      <c r="D120" s="49"/>
      <c r="E120" s="49"/>
      <c r="F120" s="35" t="str">
        <f>E12</f>
        <v xml:space="preserve"> </v>
      </c>
      <c r="G120" s="49"/>
      <c r="H120" s="49"/>
      <c r="I120" s="49"/>
      <c r="J120" s="49"/>
      <c r="K120" s="40" t="s">
        <v>34</v>
      </c>
      <c r="L120" s="49"/>
      <c r="M120" s="35" t="str">
        <f>E18</f>
        <v xml:space="preserve"> </v>
      </c>
      <c r="N120" s="35"/>
      <c r="O120" s="35"/>
      <c r="P120" s="35"/>
      <c r="Q120" s="35"/>
      <c r="R120" s="50"/>
    </row>
    <row r="121" s="1" customFormat="1" ht="14.4" customHeight="1">
      <c r="B121" s="48"/>
      <c r="C121" s="40" t="s">
        <v>32</v>
      </c>
      <c r="D121" s="49"/>
      <c r="E121" s="49"/>
      <c r="F121" s="35" t="str">
        <f>IF(E15="","",E15)</f>
        <v>Vyplň údaj</v>
      </c>
      <c r="G121" s="49"/>
      <c r="H121" s="49"/>
      <c r="I121" s="49"/>
      <c r="J121" s="49"/>
      <c r="K121" s="40" t="s">
        <v>36</v>
      </c>
      <c r="L121" s="49"/>
      <c r="M121" s="35" t="str">
        <f>E21</f>
        <v xml:space="preserve"> </v>
      </c>
      <c r="N121" s="35"/>
      <c r="O121" s="35"/>
      <c r="P121" s="35"/>
      <c r="Q121" s="35"/>
      <c r="R121" s="50"/>
    </row>
    <row r="122" s="1" customFormat="1" ht="10.32" customHeight="1"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50"/>
    </row>
    <row r="123" s="8" customFormat="1" ht="29.28" customHeight="1">
      <c r="B123" s="198"/>
      <c r="C123" s="199" t="s">
        <v>259</v>
      </c>
      <c r="D123" s="200" t="s">
        <v>260</v>
      </c>
      <c r="E123" s="200" t="s">
        <v>59</v>
      </c>
      <c r="F123" s="200" t="s">
        <v>261</v>
      </c>
      <c r="G123" s="200"/>
      <c r="H123" s="200"/>
      <c r="I123" s="200"/>
      <c r="J123" s="200" t="s">
        <v>262</v>
      </c>
      <c r="K123" s="200" t="s">
        <v>263</v>
      </c>
      <c r="L123" s="200" t="s">
        <v>264</v>
      </c>
      <c r="M123" s="200"/>
      <c r="N123" s="200" t="s">
        <v>207</v>
      </c>
      <c r="O123" s="200"/>
      <c r="P123" s="200"/>
      <c r="Q123" s="201"/>
      <c r="R123" s="202"/>
      <c r="T123" s="108" t="s">
        <v>265</v>
      </c>
      <c r="U123" s="109" t="s">
        <v>41</v>
      </c>
      <c r="V123" s="109" t="s">
        <v>266</v>
      </c>
      <c r="W123" s="109" t="s">
        <v>267</v>
      </c>
      <c r="X123" s="109" t="s">
        <v>268</v>
      </c>
      <c r="Y123" s="109" t="s">
        <v>269</v>
      </c>
      <c r="Z123" s="109" t="s">
        <v>270</v>
      </c>
      <c r="AA123" s="110" t="s">
        <v>271</v>
      </c>
    </row>
    <row r="124" s="1" customFormat="1" ht="29.28" customHeight="1">
      <c r="B124" s="48"/>
      <c r="C124" s="112" t="s">
        <v>178</v>
      </c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203">
        <f>BK124</f>
        <v>0</v>
      </c>
      <c r="O124" s="204"/>
      <c r="P124" s="204"/>
      <c r="Q124" s="204"/>
      <c r="R124" s="50"/>
      <c r="T124" s="111"/>
      <c r="U124" s="69"/>
      <c r="V124" s="69"/>
      <c r="W124" s="205">
        <f>W125+W171+W180+W189</f>
        <v>0</v>
      </c>
      <c r="X124" s="69"/>
      <c r="Y124" s="205">
        <f>Y125+Y171+Y180+Y189</f>
        <v>2.0282900000000001</v>
      </c>
      <c r="Z124" s="69"/>
      <c r="AA124" s="206">
        <f>AA125+AA171+AA180+AA189</f>
        <v>0.067139999999999991</v>
      </c>
      <c r="AT124" s="24" t="s">
        <v>76</v>
      </c>
      <c r="AU124" s="24" t="s">
        <v>209</v>
      </c>
      <c r="BK124" s="207">
        <f>BK125+BK171+BK180+BK189</f>
        <v>0</v>
      </c>
    </row>
    <row r="125" s="9" customFormat="1" ht="37.44001" customHeight="1">
      <c r="B125" s="208"/>
      <c r="C125" s="209"/>
      <c r="D125" s="210" t="s">
        <v>210</v>
      </c>
      <c r="E125" s="210"/>
      <c r="F125" s="210"/>
      <c r="G125" s="210"/>
      <c r="H125" s="210"/>
      <c r="I125" s="210"/>
      <c r="J125" s="210"/>
      <c r="K125" s="210"/>
      <c r="L125" s="210"/>
      <c r="M125" s="210"/>
      <c r="N125" s="211">
        <f>BK125</f>
        <v>0</v>
      </c>
      <c r="O125" s="181"/>
      <c r="P125" s="181"/>
      <c r="Q125" s="181"/>
      <c r="R125" s="212"/>
      <c r="T125" s="213"/>
      <c r="U125" s="209"/>
      <c r="V125" s="209"/>
      <c r="W125" s="214">
        <f>W126+W161+W168</f>
        <v>0</v>
      </c>
      <c r="X125" s="209"/>
      <c r="Y125" s="214">
        <f>Y126+Y161+Y168</f>
        <v>2.0282900000000001</v>
      </c>
      <c r="Z125" s="209"/>
      <c r="AA125" s="215">
        <f>AA126+AA161+AA168</f>
        <v>0</v>
      </c>
      <c r="AR125" s="216" t="s">
        <v>85</v>
      </c>
      <c r="AT125" s="217" t="s">
        <v>76</v>
      </c>
      <c r="AU125" s="217" t="s">
        <v>77</v>
      </c>
      <c r="AY125" s="216" t="s">
        <v>272</v>
      </c>
      <c r="BK125" s="218">
        <f>BK126+BK161+BK168</f>
        <v>0</v>
      </c>
    </row>
    <row r="126" s="9" customFormat="1" ht="19.92" customHeight="1">
      <c r="B126" s="208"/>
      <c r="C126" s="209"/>
      <c r="D126" s="219" t="s">
        <v>230</v>
      </c>
      <c r="E126" s="219"/>
      <c r="F126" s="219"/>
      <c r="G126" s="219"/>
      <c r="H126" s="219"/>
      <c r="I126" s="219"/>
      <c r="J126" s="219"/>
      <c r="K126" s="219"/>
      <c r="L126" s="219"/>
      <c r="M126" s="219"/>
      <c r="N126" s="221">
        <f>BK126</f>
        <v>0</v>
      </c>
      <c r="O126" s="222"/>
      <c r="P126" s="222"/>
      <c r="Q126" s="222"/>
      <c r="R126" s="212"/>
      <c r="T126" s="213"/>
      <c r="U126" s="209"/>
      <c r="V126" s="209"/>
      <c r="W126" s="214">
        <f>SUM(W127:W160)</f>
        <v>0</v>
      </c>
      <c r="X126" s="209"/>
      <c r="Y126" s="214">
        <f>SUM(Y127:Y160)</f>
        <v>2.0282900000000001</v>
      </c>
      <c r="Z126" s="209"/>
      <c r="AA126" s="215">
        <f>SUM(AA127:AA160)</f>
        <v>0</v>
      </c>
      <c r="AR126" s="216" t="s">
        <v>85</v>
      </c>
      <c r="AT126" s="217" t="s">
        <v>76</v>
      </c>
      <c r="AU126" s="217" t="s">
        <v>85</v>
      </c>
      <c r="AY126" s="216" t="s">
        <v>272</v>
      </c>
      <c r="BK126" s="218">
        <f>SUM(BK127:BK160)</f>
        <v>0</v>
      </c>
    </row>
    <row r="127" s="1" customFormat="1" ht="38.25" customHeight="1">
      <c r="B127" s="48"/>
      <c r="C127" s="223" t="s">
        <v>85</v>
      </c>
      <c r="D127" s="223" t="s">
        <v>273</v>
      </c>
      <c r="E127" s="224" t="s">
        <v>1455</v>
      </c>
      <c r="F127" s="225" t="s">
        <v>1456</v>
      </c>
      <c r="G127" s="225"/>
      <c r="H127" s="225"/>
      <c r="I127" s="225"/>
      <c r="J127" s="226" t="s">
        <v>411</v>
      </c>
      <c r="K127" s="227">
        <v>18</v>
      </c>
      <c r="L127" s="228">
        <v>0</v>
      </c>
      <c r="M127" s="229"/>
      <c r="N127" s="230">
        <f>ROUND(L127*K127,2)</f>
        <v>0</v>
      </c>
      <c r="O127" s="230"/>
      <c r="P127" s="230"/>
      <c r="Q127" s="230"/>
      <c r="R127" s="50"/>
      <c r="T127" s="231" t="s">
        <v>22</v>
      </c>
      <c r="U127" s="58" t="s">
        <v>42</v>
      </c>
      <c r="V127" s="49"/>
      <c r="W127" s="232">
        <f>V127*K127</f>
        <v>0</v>
      </c>
      <c r="X127" s="232">
        <v>0</v>
      </c>
      <c r="Y127" s="232">
        <f>X127*K127</f>
        <v>0</v>
      </c>
      <c r="Z127" s="232">
        <v>0</v>
      </c>
      <c r="AA127" s="233">
        <f>Z127*K127</f>
        <v>0</v>
      </c>
      <c r="AR127" s="24" t="s">
        <v>276</v>
      </c>
      <c r="AT127" s="24" t="s">
        <v>273</v>
      </c>
      <c r="AU127" s="24" t="s">
        <v>126</v>
      </c>
      <c r="AY127" s="24" t="s">
        <v>272</v>
      </c>
      <c r="BE127" s="144">
        <f>IF(U127="základní",N127,0)</f>
        <v>0</v>
      </c>
      <c r="BF127" s="144">
        <f>IF(U127="snížená",N127,0)</f>
        <v>0</v>
      </c>
      <c r="BG127" s="144">
        <f>IF(U127="zákl. přenesená",N127,0)</f>
        <v>0</v>
      </c>
      <c r="BH127" s="144">
        <f>IF(U127="sníž. přenesená",N127,0)</f>
        <v>0</v>
      </c>
      <c r="BI127" s="144">
        <f>IF(U127="nulová",N127,0)</f>
        <v>0</v>
      </c>
      <c r="BJ127" s="24" t="s">
        <v>85</v>
      </c>
      <c r="BK127" s="144">
        <f>ROUND(L127*K127,2)</f>
        <v>0</v>
      </c>
      <c r="BL127" s="24" t="s">
        <v>276</v>
      </c>
      <c r="BM127" s="24" t="s">
        <v>1457</v>
      </c>
    </row>
    <row r="128" s="1" customFormat="1" ht="25.5" customHeight="1">
      <c r="B128" s="48"/>
      <c r="C128" s="271" t="s">
        <v>126</v>
      </c>
      <c r="D128" s="271" t="s">
        <v>349</v>
      </c>
      <c r="E128" s="272" t="s">
        <v>1458</v>
      </c>
      <c r="F128" s="273" t="s">
        <v>1459</v>
      </c>
      <c r="G128" s="273"/>
      <c r="H128" s="273"/>
      <c r="I128" s="273"/>
      <c r="J128" s="274" t="s">
        <v>411</v>
      </c>
      <c r="K128" s="275">
        <v>4</v>
      </c>
      <c r="L128" s="276">
        <v>0</v>
      </c>
      <c r="M128" s="277"/>
      <c r="N128" s="278">
        <f>ROUND(L128*K128,2)</f>
        <v>0</v>
      </c>
      <c r="O128" s="230"/>
      <c r="P128" s="230"/>
      <c r="Q128" s="230"/>
      <c r="R128" s="50"/>
      <c r="T128" s="231" t="s">
        <v>22</v>
      </c>
      <c r="U128" s="58" t="s">
        <v>42</v>
      </c>
      <c r="V128" s="49"/>
      <c r="W128" s="232">
        <f>V128*K128</f>
        <v>0</v>
      </c>
      <c r="X128" s="232">
        <v>0.012200000000000001</v>
      </c>
      <c r="Y128" s="232">
        <f>X128*K128</f>
        <v>0.048800000000000003</v>
      </c>
      <c r="Z128" s="232">
        <v>0</v>
      </c>
      <c r="AA128" s="233">
        <f>Z128*K128</f>
        <v>0</v>
      </c>
      <c r="AR128" s="24" t="s">
        <v>153</v>
      </c>
      <c r="AT128" s="24" t="s">
        <v>349</v>
      </c>
      <c r="AU128" s="24" t="s">
        <v>126</v>
      </c>
      <c r="AY128" s="24" t="s">
        <v>272</v>
      </c>
      <c r="BE128" s="144">
        <f>IF(U128="základní",N128,0)</f>
        <v>0</v>
      </c>
      <c r="BF128" s="144">
        <f>IF(U128="snížená",N128,0)</f>
        <v>0</v>
      </c>
      <c r="BG128" s="144">
        <f>IF(U128="zákl. přenesená",N128,0)</f>
        <v>0</v>
      </c>
      <c r="BH128" s="144">
        <f>IF(U128="sníž. přenesená",N128,0)</f>
        <v>0</v>
      </c>
      <c r="BI128" s="144">
        <f>IF(U128="nulová",N128,0)</f>
        <v>0</v>
      </c>
      <c r="BJ128" s="24" t="s">
        <v>85</v>
      </c>
      <c r="BK128" s="144">
        <f>ROUND(L128*K128,2)</f>
        <v>0</v>
      </c>
      <c r="BL128" s="24" t="s">
        <v>276</v>
      </c>
      <c r="BM128" s="24" t="s">
        <v>1460</v>
      </c>
    </row>
    <row r="129" s="1" customFormat="1" ht="38.25" customHeight="1">
      <c r="B129" s="48"/>
      <c r="C129" s="271" t="s">
        <v>277</v>
      </c>
      <c r="D129" s="271" t="s">
        <v>349</v>
      </c>
      <c r="E129" s="272" t="s">
        <v>1461</v>
      </c>
      <c r="F129" s="273" t="s">
        <v>1462</v>
      </c>
      <c r="G129" s="273"/>
      <c r="H129" s="273"/>
      <c r="I129" s="273"/>
      <c r="J129" s="274" t="s">
        <v>411</v>
      </c>
      <c r="K129" s="275">
        <v>1</v>
      </c>
      <c r="L129" s="276">
        <v>0</v>
      </c>
      <c r="M129" s="277"/>
      <c r="N129" s="278">
        <f>ROUND(L129*K129,2)</f>
        <v>0</v>
      </c>
      <c r="O129" s="230"/>
      <c r="P129" s="230"/>
      <c r="Q129" s="230"/>
      <c r="R129" s="50"/>
      <c r="T129" s="231" t="s">
        <v>22</v>
      </c>
      <c r="U129" s="58" t="s">
        <v>42</v>
      </c>
      <c r="V129" s="49"/>
      <c r="W129" s="232">
        <f>V129*K129</f>
        <v>0</v>
      </c>
      <c r="X129" s="232">
        <v>0.0132</v>
      </c>
      <c r="Y129" s="232">
        <f>X129*K129</f>
        <v>0.0132</v>
      </c>
      <c r="Z129" s="232">
        <v>0</v>
      </c>
      <c r="AA129" s="233">
        <f>Z129*K129</f>
        <v>0</v>
      </c>
      <c r="AR129" s="24" t="s">
        <v>153</v>
      </c>
      <c r="AT129" s="24" t="s">
        <v>349</v>
      </c>
      <c r="AU129" s="24" t="s">
        <v>126</v>
      </c>
      <c r="AY129" s="24" t="s">
        <v>272</v>
      </c>
      <c r="BE129" s="144">
        <f>IF(U129="základní",N129,0)</f>
        <v>0</v>
      </c>
      <c r="BF129" s="144">
        <f>IF(U129="snížená",N129,0)</f>
        <v>0</v>
      </c>
      <c r="BG129" s="144">
        <f>IF(U129="zákl. přenesená",N129,0)</f>
        <v>0</v>
      </c>
      <c r="BH129" s="144">
        <f>IF(U129="sníž. přenesená",N129,0)</f>
        <v>0</v>
      </c>
      <c r="BI129" s="144">
        <f>IF(U129="nulová",N129,0)</f>
        <v>0</v>
      </c>
      <c r="BJ129" s="24" t="s">
        <v>85</v>
      </c>
      <c r="BK129" s="144">
        <f>ROUND(L129*K129,2)</f>
        <v>0</v>
      </c>
      <c r="BL129" s="24" t="s">
        <v>276</v>
      </c>
      <c r="BM129" s="24" t="s">
        <v>1463</v>
      </c>
    </row>
    <row r="130" s="1" customFormat="1" ht="25.5" customHeight="1">
      <c r="B130" s="48"/>
      <c r="C130" s="271" t="s">
        <v>276</v>
      </c>
      <c r="D130" s="271" t="s">
        <v>349</v>
      </c>
      <c r="E130" s="272" t="s">
        <v>1464</v>
      </c>
      <c r="F130" s="273" t="s">
        <v>1465</v>
      </c>
      <c r="G130" s="273"/>
      <c r="H130" s="273"/>
      <c r="I130" s="273"/>
      <c r="J130" s="274" t="s">
        <v>411</v>
      </c>
      <c r="K130" s="275">
        <v>2</v>
      </c>
      <c r="L130" s="276">
        <v>0</v>
      </c>
      <c r="M130" s="277"/>
      <c r="N130" s="278">
        <f>ROUND(L130*K130,2)</f>
        <v>0</v>
      </c>
      <c r="O130" s="230"/>
      <c r="P130" s="230"/>
      <c r="Q130" s="230"/>
      <c r="R130" s="50"/>
      <c r="T130" s="231" t="s">
        <v>22</v>
      </c>
      <c r="U130" s="58" t="s">
        <v>42</v>
      </c>
      <c r="V130" s="49"/>
      <c r="W130" s="232">
        <f>V130*K130</f>
        <v>0</v>
      </c>
      <c r="X130" s="232">
        <v>0.0032000000000000002</v>
      </c>
      <c r="Y130" s="232">
        <f>X130*K130</f>
        <v>0.0064000000000000003</v>
      </c>
      <c r="Z130" s="232">
        <v>0</v>
      </c>
      <c r="AA130" s="233">
        <f>Z130*K130</f>
        <v>0</v>
      </c>
      <c r="AR130" s="24" t="s">
        <v>153</v>
      </c>
      <c r="AT130" s="24" t="s">
        <v>349</v>
      </c>
      <c r="AU130" s="24" t="s">
        <v>126</v>
      </c>
      <c r="AY130" s="24" t="s">
        <v>272</v>
      </c>
      <c r="BE130" s="144">
        <f>IF(U130="základní",N130,0)</f>
        <v>0</v>
      </c>
      <c r="BF130" s="144">
        <f>IF(U130="snížená",N130,0)</f>
        <v>0</v>
      </c>
      <c r="BG130" s="144">
        <f>IF(U130="zákl. přenesená",N130,0)</f>
        <v>0</v>
      </c>
      <c r="BH130" s="144">
        <f>IF(U130="sníž. přenesená",N130,0)</f>
        <v>0</v>
      </c>
      <c r="BI130" s="144">
        <f>IF(U130="nulová",N130,0)</f>
        <v>0</v>
      </c>
      <c r="BJ130" s="24" t="s">
        <v>85</v>
      </c>
      <c r="BK130" s="144">
        <f>ROUND(L130*K130,2)</f>
        <v>0</v>
      </c>
      <c r="BL130" s="24" t="s">
        <v>276</v>
      </c>
      <c r="BM130" s="24" t="s">
        <v>1466</v>
      </c>
    </row>
    <row r="131" s="1" customFormat="1" ht="16.5" customHeight="1">
      <c r="B131" s="48"/>
      <c r="C131" s="271" t="s">
        <v>302</v>
      </c>
      <c r="D131" s="271" t="s">
        <v>349</v>
      </c>
      <c r="E131" s="272" t="s">
        <v>1467</v>
      </c>
      <c r="F131" s="273" t="s">
        <v>1468</v>
      </c>
      <c r="G131" s="273"/>
      <c r="H131" s="273"/>
      <c r="I131" s="273"/>
      <c r="J131" s="274" t="s">
        <v>1469</v>
      </c>
      <c r="K131" s="275">
        <v>1</v>
      </c>
      <c r="L131" s="276">
        <v>0</v>
      </c>
      <c r="M131" s="277"/>
      <c r="N131" s="278">
        <f>ROUND(L131*K131,2)</f>
        <v>0</v>
      </c>
      <c r="O131" s="230"/>
      <c r="P131" s="230"/>
      <c r="Q131" s="230"/>
      <c r="R131" s="50"/>
      <c r="T131" s="231" t="s">
        <v>22</v>
      </c>
      <c r="U131" s="58" t="s">
        <v>42</v>
      </c>
      <c r="V131" s="49"/>
      <c r="W131" s="232">
        <f>V131*K131</f>
        <v>0</v>
      </c>
      <c r="X131" s="232">
        <v>0.017000000000000001</v>
      </c>
      <c r="Y131" s="232">
        <f>X131*K131</f>
        <v>0.017000000000000001</v>
      </c>
      <c r="Z131" s="232">
        <v>0</v>
      </c>
      <c r="AA131" s="233">
        <f>Z131*K131</f>
        <v>0</v>
      </c>
      <c r="AR131" s="24" t="s">
        <v>153</v>
      </c>
      <c r="AT131" s="24" t="s">
        <v>349</v>
      </c>
      <c r="AU131" s="24" t="s">
        <v>126</v>
      </c>
      <c r="AY131" s="24" t="s">
        <v>272</v>
      </c>
      <c r="BE131" s="144">
        <f>IF(U131="základní",N131,0)</f>
        <v>0</v>
      </c>
      <c r="BF131" s="144">
        <f>IF(U131="snížená",N131,0)</f>
        <v>0</v>
      </c>
      <c r="BG131" s="144">
        <f>IF(U131="zákl. přenesená",N131,0)</f>
        <v>0</v>
      </c>
      <c r="BH131" s="144">
        <f>IF(U131="sníž. přenesená",N131,0)</f>
        <v>0</v>
      </c>
      <c r="BI131" s="144">
        <f>IF(U131="nulová",N131,0)</f>
        <v>0</v>
      </c>
      <c r="BJ131" s="24" t="s">
        <v>85</v>
      </c>
      <c r="BK131" s="144">
        <f>ROUND(L131*K131,2)</f>
        <v>0</v>
      </c>
      <c r="BL131" s="24" t="s">
        <v>276</v>
      </c>
      <c r="BM131" s="24" t="s">
        <v>1470</v>
      </c>
    </row>
    <row r="132" s="1" customFormat="1" ht="16.5" customHeight="1">
      <c r="B132" s="48"/>
      <c r="C132" s="271" t="s">
        <v>309</v>
      </c>
      <c r="D132" s="271" t="s">
        <v>349</v>
      </c>
      <c r="E132" s="272" t="s">
        <v>1471</v>
      </c>
      <c r="F132" s="273" t="s">
        <v>1472</v>
      </c>
      <c r="G132" s="273"/>
      <c r="H132" s="273"/>
      <c r="I132" s="273"/>
      <c r="J132" s="274" t="s">
        <v>1469</v>
      </c>
      <c r="K132" s="275">
        <v>6</v>
      </c>
      <c r="L132" s="276">
        <v>0</v>
      </c>
      <c r="M132" s="277"/>
      <c r="N132" s="278">
        <f>ROUND(L132*K132,2)</f>
        <v>0</v>
      </c>
      <c r="O132" s="230"/>
      <c r="P132" s="230"/>
      <c r="Q132" s="230"/>
      <c r="R132" s="50"/>
      <c r="T132" s="231" t="s">
        <v>22</v>
      </c>
      <c r="U132" s="58" t="s">
        <v>42</v>
      </c>
      <c r="V132" s="49"/>
      <c r="W132" s="232">
        <f>V132*K132</f>
        <v>0</v>
      </c>
      <c r="X132" s="232">
        <v>0.0091999999999999998</v>
      </c>
      <c r="Y132" s="232">
        <f>X132*K132</f>
        <v>0.055199999999999999</v>
      </c>
      <c r="Z132" s="232">
        <v>0</v>
      </c>
      <c r="AA132" s="233">
        <f>Z132*K132</f>
        <v>0</v>
      </c>
      <c r="AR132" s="24" t="s">
        <v>153</v>
      </c>
      <c r="AT132" s="24" t="s">
        <v>349</v>
      </c>
      <c r="AU132" s="24" t="s">
        <v>126</v>
      </c>
      <c r="AY132" s="24" t="s">
        <v>272</v>
      </c>
      <c r="BE132" s="144">
        <f>IF(U132="základní",N132,0)</f>
        <v>0</v>
      </c>
      <c r="BF132" s="144">
        <f>IF(U132="snížená",N132,0)</f>
        <v>0</v>
      </c>
      <c r="BG132" s="144">
        <f>IF(U132="zákl. přenesená",N132,0)</f>
        <v>0</v>
      </c>
      <c r="BH132" s="144">
        <f>IF(U132="sníž. přenesená",N132,0)</f>
        <v>0</v>
      </c>
      <c r="BI132" s="144">
        <f>IF(U132="nulová",N132,0)</f>
        <v>0</v>
      </c>
      <c r="BJ132" s="24" t="s">
        <v>85</v>
      </c>
      <c r="BK132" s="144">
        <f>ROUND(L132*K132,2)</f>
        <v>0</v>
      </c>
      <c r="BL132" s="24" t="s">
        <v>276</v>
      </c>
      <c r="BM132" s="24" t="s">
        <v>1473</v>
      </c>
    </row>
    <row r="133" s="1" customFormat="1" ht="16.5" customHeight="1">
      <c r="B133" s="48"/>
      <c r="C133" s="271" t="s">
        <v>314</v>
      </c>
      <c r="D133" s="271" t="s">
        <v>349</v>
      </c>
      <c r="E133" s="272" t="s">
        <v>1474</v>
      </c>
      <c r="F133" s="273" t="s">
        <v>1475</v>
      </c>
      <c r="G133" s="273"/>
      <c r="H133" s="273"/>
      <c r="I133" s="273"/>
      <c r="J133" s="274" t="s">
        <v>1469</v>
      </c>
      <c r="K133" s="275">
        <v>1</v>
      </c>
      <c r="L133" s="276">
        <v>0</v>
      </c>
      <c r="M133" s="277"/>
      <c r="N133" s="278">
        <f>ROUND(L133*K133,2)</f>
        <v>0</v>
      </c>
      <c r="O133" s="230"/>
      <c r="P133" s="230"/>
      <c r="Q133" s="230"/>
      <c r="R133" s="50"/>
      <c r="T133" s="231" t="s">
        <v>22</v>
      </c>
      <c r="U133" s="58" t="s">
        <v>42</v>
      </c>
      <c r="V133" s="49"/>
      <c r="W133" s="232">
        <f>V133*K133</f>
        <v>0</v>
      </c>
      <c r="X133" s="232">
        <v>0.012500000000000001</v>
      </c>
      <c r="Y133" s="232">
        <f>X133*K133</f>
        <v>0.012500000000000001</v>
      </c>
      <c r="Z133" s="232">
        <v>0</v>
      </c>
      <c r="AA133" s="233">
        <f>Z133*K133</f>
        <v>0</v>
      </c>
      <c r="AR133" s="24" t="s">
        <v>153</v>
      </c>
      <c r="AT133" s="24" t="s">
        <v>349</v>
      </c>
      <c r="AU133" s="24" t="s">
        <v>126</v>
      </c>
      <c r="AY133" s="24" t="s">
        <v>272</v>
      </c>
      <c r="BE133" s="144">
        <f>IF(U133="základní",N133,0)</f>
        <v>0</v>
      </c>
      <c r="BF133" s="144">
        <f>IF(U133="snížená",N133,0)</f>
        <v>0</v>
      </c>
      <c r="BG133" s="144">
        <f>IF(U133="zákl. přenesená",N133,0)</f>
        <v>0</v>
      </c>
      <c r="BH133" s="144">
        <f>IF(U133="sníž. přenesená",N133,0)</f>
        <v>0</v>
      </c>
      <c r="BI133" s="144">
        <f>IF(U133="nulová",N133,0)</f>
        <v>0</v>
      </c>
      <c r="BJ133" s="24" t="s">
        <v>85</v>
      </c>
      <c r="BK133" s="144">
        <f>ROUND(L133*K133,2)</f>
        <v>0</v>
      </c>
      <c r="BL133" s="24" t="s">
        <v>276</v>
      </c>
      <c r="BM133" s="24" t="s">
        <v>1476</v>
      </c>
    </row>
    <row r="134" s="1" customFormat="1" ht="16.5" customHeight="1">
      <c r="B134" s="48"/>
      <c r="C134" s="271" t="s">
        <v>153</v>
      </c>
      <c r="D134" s="271" t="s">
        <v>349</v>
      </c>
      <c r="E134" s="272" t="s">
        <v>1477</v>
      </c>
      <c r="F134" s="273" t="s">
        <v>1478</v>
      </c>
      <c r="G134" s="273"/>
      <c r="H134" s="273"/>
      <c r="I134" s="273"/>
      <c r="J134" s="274" t="s">
        <v>1469</v>
      </c>
      <c r="K134" s="275">
        <v>2</v>
      </c>
      <c r="L134" s="276">
        <v>0</v>
      </c>
      <c r="M134" s="277"/>
      <c r="N134" s="278">
        <f>ROUND(L134*K134,2)</f>
        <v>0</v>
      </c>
      <c r="O134" s="230"/>
      <c r="P134" s="230"/>
      <c r="Q134" s="230"/>
      <c r="R134" s="50"/>
      <c r="T134" s="231" t="s">
        <v>22</v>
      </c>
      <c r="U134" s="58" t="s">
        <v>42</v>
      </c>
      <c r="V134" s="49"/>
      <c r="W134" s="232">
        <f>V134*K134</f>
        <v>0</v>
      </c>
      <c r="X134" s="232">
        <v>0.0041999999999999997</v>
      </c>
      <c r="Y134" s="232">
        <f>X134*K134</f>
        <v>0.0083999999999999995</v>
      </c>
      <c r="Z134" s="232">
        <v>0</v>
      </c>
      <c r="AA134" s="233">
        <f>Z134*K134</f>
        <v>0</v>
      </c>
      <c r="AR134" s="24" t="s">
        <v>153</v>
      </c>
      <c r="AT134" s="24" t="s">
        <v>349</v>
      </c>
      <c r="AU134" s="24" t="s">
        <v>126</v>
      </c>
      <c r="AY134" s="24" t="s">
        <v>272</v>
      </c>
      <c r="BE134" s="144">
        <f>IF(U134="základní",N134,0)</f>
        <v>0</v>
      </c>
      <c r="BF134" s="144">
        <f>IF(U134="snížená",N134,0)</f>
        <v>0</v>
      </c>
      <c r="BG134" s="144">
        <f>IF(U134="zákl. přenesená",N134,0)</f>
        <v>0</v>
      </c>
      <c r="BH134" s="144">
        <f>IF(U134="sníž. přenesená",N134,0)</f>
        <v>0</v>
      </c>
      <c r="BI134" s="144">
        <f>IF(U134="nulová",N134,0)</f>
        <v>0</v>
      </c>
      <c r="BJ134" s="24" t="s">
        <v>85</v>
      </c>
      <c r="BK134" s="144">
        <f>ROUND(L134*K134,2)</f>
        <v>0</v>
      </c>
      <c r="BL134" s="24" t="s">
        <v>276</v>
      </c>
      <c r="BM134" s="24" t="s">
        <v>1479</v>
      </c>
    </row>
    <row r="135" s="1" customFormat="1" ht="16.5" customHeight="1">
      <c r="B135" s="48"/>
      <c r="C135" s="271" t="s">
        <v>326</v>
      </c>
      <c r="D135" s="271" t="s">
        <v>349</v>
      </c>
      <c r="E135" s="272" t="s">
        <v>1480</v>
      </c>
      <c r="F135" s="273" t="s">
        <v>1481</v>
      </c>
      <c r="G135" s="273"/>
      <c r="H135" s="273"/>
      <c r="I135" s="273"/>
      <c r="J135" s="274" t="s">
        <v>1469</v>
      </c>
      <c r="K135" s="275">
        <v>1</v>
      </c>
      <c r="L135" s="276">
        <v>0</v>
      </c>
      <c r="M135" s="277"/>
      <c r="N135" s="278">
        <f>ROUND(L135*K135,2)</f>
        <v>0</v>
      </c>
      <c r="O135" s="230"/>
      <c r="P135" s="230"/>
      <c r="Q135" s="230"/>
      <c r="R135" s="50"/>
      <c r="T135" s="231" t="s">
        <v>22</v>
      </c>
      <c r="U135" s="58" t="s">
        <v>42</v>
      </c>
      <c r="V135" s="49"/>
      <c r="W135" s="232">
        <f>V135*K135</f>
        <v>0</v>
      </c>
      <c r="X135" s="232">
        <v>0.0040000000000000001</v>
      </c>
      <c r="Y135" s="232">
        <f>X135*K135</f>
        <v>0.0040000000000000001</v>
      </c>
      <c r="Z135" s="232">
        <v>0</v>
      </c>
      <c r="AA135" s="233">
        <f>Z135*K135</f>
        <v>0</v>
      </c>
      <c r="AR135" s="24" t="s">
        <v>153</v>
      </c>
      <c r="AT135" s="24" t="s">
        <v>349</v>
      </c>
      <c r="AU135" s="24" t="s">
        <v>126</v>
      </c>
      <c r="AY135" s="24" t="s">
        <v>272</v>
      </c>
      <c r="BE135" s="144">
        <f>IF(U135="základní",N135,0)</f>
        <v>0</v>
      </c>
      <c r="BF135" s="144">
        <f>IF(U135="snížená",N135,0)</f>
        <v>0</v>
      </c>
      <c r="BG135" s="144">
        <f>IF(U135="zákl. přenesená",N135,0)</f>
        <v>0</v>
      </c>
      <c r="BH135" s="144">
        <f>IF(U135="sníž. přenesená",N135,0)</f>
        <v>0</v>
      </c>
      <c r="BI135" s="144">
        <f>IF(U135="nulová",N135,0)</f>
        <v>0</v>
      </c>
      <c r="BJ135" s="24" t="s">
        <v>85</v>
      </c>
      <c r="BK135" s="144">
        <f>ROUND(L135*K135,2)</f>
        <v>0</v>
      </c>
      <c r="BL135" s="24" t="s">
        <v>276</v>
      </c>
      <c r="BM135" s="24" t="s">
        <v>1482</v>
      </c>
    </row>
    <row r="136" s="1" customFormat="1" ht="38.25" customHeight="1">
      <c r="B136" s="48"/>
      <c r="C136" s="223" t="s">
        <v>331</v>
      </c>
      <c r="D136" s="223" t="s">
        <v>273</v>
      </c>
      <c r="E136" s="224" t="s">
        <v>1128</v>
      </c>
      <c r="F136" s="225" t="s">
        <v>1129</v>
      </c>
      <c r="G136" s="225"/>
      <c r="H136" s="225"/>
      <c r="I136" s="225"/>
      <c r="J136" s="226" t="s">
        <v>546</v>
      </c>
      <c r="K136" s="227">
        <v>3.5</v>
      </c>
      <c r="L136" s="228">
        <v>0</v>
      </c>
      <c r="M136" s="229"/>
      <c r="N136" s="230">
        <f>ROUND(L136*K136,2)</f>
        <v>0</v>
      </c>
      <c r="O136" s="230"/>
      <c r="P136" s="230"/>
      <c r="Q136" s="230"/>
      <c r="R136" s="50"/>
      <c r="T136" s="231" t="s">
        <v>22</v>
      </c>
      <c r="U136" s="58" t="s">
        <v>42</v>
      </c>
      <c r="V136" s="49"/>
      <c r="W136" s="232">
        <f>V136*K136</f>
        <v>0</v>
      </c>
      <c r="X136" s="232">
        <v>0</v>
      </c>
      <c r="Y136" s="232">
        <f>X136*K136</f>
        <v>0</v>
      </c>
      <c r="Z136" s="232">
        <v>0</v>
      </c>
      <c r="AA136" s="233">
        <f>Z136*K136</f>
        <v>0</v>
      </c>
      <c r="AR136" s="24" t="s">
        <v>276</v>
      </c>
      <c r="AT136" s="24" t="s">
        <v>273</v>
      </c>
      <c r="AU136" s="24" t="s">
        <v>126</v>
      </c>
      <c r="AY136" s="24" t="s">
        <v>272</v>
      </c>
      <c r="BE136" s="144">
        <f>IF(U136="základní",N136,0)</f>
        <v>0</v>
      </c>
      <c r="BF136" s="144">
        <f>IF(U136="snížená",N136,0)</f>
        <v>0</v>
      </c>
      <c r="BG136" s="144">
        <f>IF(U136="zákl. přenesená",N136,0)</f>
        <v>0</v>
      </c>
      <c r="BH136" s="144">
        <f>IF(U136="sníž. přenesená",N136,0)</f>
        <v>0</v>
      </c>
      <c r="BI136" s="144">
        <f>IF(U136="nulová",N136,0)</f>
        <v>0</v>
      </c>
      <c r="BJ136" s="24" t="s">
        <v>85</v>
      </c>
      <c r="BK136" s="144">
        <f>ROUND(L136*K136,2)</f>
        <v>0</v>
      </c>
      <c r="BL136" s="24" t="s">
        <v>276</v>
      </c>
      <c r="BM136" s="24" t="s">
        <v>1483</v>
      </c>
    </row>
    <row r="137" s="1" customFormat="1" ht="25.5" customHeight="1">
      <c r="B137" s="48"/>
      <c r="C137" s="271" t="s">
        <v>338</v>
      </c>
      <c r="D137" s="271" t="s">
        <v>349</v>
      </c>
      <c r="E137" s="272" t="s">
        <v>1131</v>
      </c>
      <c r="F137" s="273" t="s">
        <v>1132</v>
      </c>
      <c r="G137" s="273"/>
      <c r="H137" s="273"/>
      <c r="I137" s="273"/>
      <c r="J137" s="274" t="s">
        <v>546</v>
      </c>
      <c r="K137" s="275">
        <v>3.5</v>
      </c>
      <c r="L137" s="276">
        <v>0</v>
      </c>
      <c r="M137" s="277"/>
      <c r="N137" s="278">
        <f>ROUND(L137*K137,2)</f>
        <v>0</v>
      </c>
      <c r="O137" s="230"/>
      <c r="P137" s="230"/>
      <c r="Q137" s="230"/>
      <c r="R137" s="50"/>
      <c r="T137" s="231" t="s">
        <v>22</v>
      </c>
      <c r="U137" s="58" t="s">
        <v>42</v>
      </c>
      <c r="V137" s="49"/>
      <c r="W137" s="232">
        <f>V137*K137</f>
        <v>0</v>
      </c>
      <c r="X137" s="232">
        <v>0.00027999999999999998</v>
      </c>
      <c r="Y137" s="232">
        <f>X137*K137</f>
        <v>0.00097999999999999997</v>
      </c>
      <c r="Z137" s="232">
        <v>0</v>
      </c>
      <c r="AA137" s="233">
        <f>Z137*K137</f>
        <v>0</v>
      </c>
      <c r="AR137" s="24" t="s">
        <v>153</v>
      </c>
      <c r="AT137" s="24" t="s">
        <v>349</v>
      </c>
      <c r="AU137" s="24" t="s">
        <v>126</v>
      </c>
      <c r="AY137" s="24" t="s">
        <v>272</v>
      </c>
      <c r="BE137" s="144">
        <f>IF(U137="základní",N137,0)</f>
        <v>0</v>
      </c>
      <c r="BF137" s="144">
        <f>IF(U137="snížená",N137,0)</f>
        <v>0</v>
      </c>
      <c r="BG137" s="144">
        <f>IF(U137="zákl. přenesená",N137,0)</f>
        <v>0</v>
      </c>
      <c r="BH137" s="144">
        <f>IF(U137="sníž. přenesená",N137,0)</f>
        <v>0</v>
      </c>
      <c r="BI137" s="144">
        <f>IF(U137="nulová",N137,0)</f>
        <v>0</v>
      </c>
      <c r="BJ137" s="24" t="s">
        <v>85</v>
      </c>
      <c r="BK137" s="144">
        <f>ROUND(L137*K137,2)</f>
        <v>0</v>
      </c>
      <c r="BL137" s="24" t="s">
        <v>276</v>
      </c>
      <c r="BM137" s="24" t="s">
        <v>1484</v>
      </c>
    </row>
    <row r="138" s="1" customFormat="1" ht="38.25" customHeight="1">
      <c r="B138" s="48"/>
      <c r="C138" s="223" t="s">
        <v>343</v>
      </c>
      <c r="D138" s="223" t="s">
        <v>273</v>
      </c>
      <c r="E138" s="224" t="s">
        <v>1134</v>
      </c>
      <c r="F138" s="225" t="s">
        <v>1135</v>
      </c>
      <c r="G138" s="225"/>
      <c r="H138" s="225"/>
      <c r="I138" s="225"/>
      <c r="J138" s="226" t="s">
        <v>546</v>
      </c>
      <c r="K138" s="227">
        <v>16</v>
      </c>
      <c r="L138" s="228">
        <v>0</v>
      </c>
      <c r="M138" s="229"/>
      <c r="N138" s="230">
        <f>ROUND(L138*K138,2)</f>
        <v>0</v>
      </c>
      <c r="O138" s="230"/>
      <c r="P138" s="230"/>
      <c r="Q138" s="230"/>
      <c r="R138" s="50"/>
      <c r="T138" s="231" t="s">
        <v>22</v>
      </c>
      <c r="U138" s="58" t="s">
        <v>42</v>
      </c>
      <c r="V138" s="49"/>
      <c r="W138" s="232">
        <f>V138*K138</f>
        <v>0</v>
      </c>
      <c r="X138" s="232">
        <v>0</v>
      </c>
      <c r="Y138" s="232">
        <f>X138*K138</f>
        <v>0</v>
      </c>
      <c r="Z138" s="232">
        <v>0</v>
      </c>
      <c r="AA138" s="233">
        <f>Z138*K138</f>
        <v>0</v>
      </c>
      <c r="AR138" s="24" t="s">
        <v>276</v>
      </c>
      <c r="AT138" s="24" t="s">
        <v>273</v>
      </c>
      <c r="AU138" s="24" t="s">
        <v>126</v>
      </c>
      <c r="AY138" s="24" t="s">
        <v>272</v>
      </c>
      <c r="BE138" s="144">
        <f>IF(U138="základní",N138,0)</f>
        <v>0</v>
      </c>
      <c r="BF138" s="144">
        <f>IF(U138="snížená",N138,0)</f>
        <v>0</v>
      </c>
      <c r="BG138" s="144">
        <f>IF(U138="zákl. přenesená",N138,0)</f>
        <v>0</v>
      </c>
      <c r="BH138" s="144">
        <f>IF(U138="sníž. přenesená",N138,0)</f>
        <v>0</v>
      </c>
      <c r="BI138" s="144">
        <f>IF(U138="nulová",N138,0)</f>
        <v>0</v>
      </c>
      <c r="BJ138" s="24" t="s">
        <v>85</v>
      </c>
      <c r="BK138" s="144">
        <f>ROUND(L138*K138,2)</f>
        <v>0</v>
      </c>
      <c r="BL138" s="24" t="s">
        <v>276</v>
      </c>
      <c r="BM138" s="24" t="s">
        <v>1485</v>
      </c>
    </row>
    <row r="139" s="11" customFormat="1" ht="16.5" customHeight="1">
      <c r="B139" s="243"/>
      <c r="C139" s="244"/>
      <c r="D139" s="244"/>
      <c r="E139" s="245" t="s">
        <v>1012</v>
      </c>
      <c r="F139" s="285" t="s">
        <v>1486</v>
      </c>
      <c r="G139" s="286"/>
      <c r="H139" s="286"/>
      <c r="I139" s="286"/>
      <c r="J139" s="244"/>
      <c r="K139" s="247">
        <v>16</v>
      </c>
      <c r="L139" s="244"/>
      <c r="M139" s="244"/>
      <c r="N139" s="244"/>
      <c r="O139" s="244"/>
      <c r="P139" s="244"/>
      <c r="Q139" s="244"/>
      <c r="R139" s="248"/>
      <c r="T139" s="249"/>
      <c r="U139" s="244"/>
      <c r="V139" s="244"/>
      <c r="W139" s="244"/>
      <c r="X139" s="244"/>
      <c r="Y139" s="244"/>
      <c r="Z139" s="244"/>
      <c r="AA139" s="250"/>
      <c r="AT139" s="251" t="s">
        <v>280</v>
      </c>
      <c r="AU139" s="251" t="s">
        <v>126</v>
      </c>
      <c r="AV139" s="11" t="s">
        <v>126</v>
      </c>
      <c r="AW139" s="11" t="s">
        <v>35</v>
      </c>
      <c r="AX139" s="11" t="s">
        <v>77</v>
      </c>
      <c r="AY139" s="251" t="s">
        <v>272</v>
      </c>
    </row>
    <row r="140" s="13" customFormat="1" ht="16.5" customHeight="1">
      <c r="B140" s="262"/>
      <c r="C140" s="263"/>
      <c r="D140" s="263"/>
      <c r="E140" s="264" t="s">
        <v>22</v>
      </c>
      <c r="F140" s="265" t="s">
        <v>285</v>
      </c>
      <c r="G140" s="263"/>
      <c r="H140" s="263"/>
      <c r="I140" s="263"/>
      <c r="J140" s="263"/>
      <c r="K140" s="266">
        <v>16</v>
      </c>
      <c r="L140" s="263"/>
      <c r="M140" s="263"/>
      <c r="N140" s="263"/>
      <c r="O140" s="263"/>
      <c r="P140" s="263"/>
      <c r="Q140" s="263"/>
      <c r="R140" s="267"/>
      <c r="T140" s="268"/>
      <c r="U140" s="263"/>
      <c r="V140" s="263"/>
      <c r="W140" s="263"/>
      <c r="X140" s="263"/>
      <c r="Y140" s="263"/>
      <c r="Z140" s="263"/>
      <c r="AA140" s="269"/>
      <c r="AT140" s="270" t="s">
        <v>280</v>
      </c>
      <c r="AU140" s="270" t="s">
        <v>126</v>
      </c>
      <c r="AV140" s="13" t="s">
        <v>276</v>
      </c>
      <c r="AW140" s="13" t="s">
        <v>35</v>
      </c>
      <c r="AX140" s="13" t="s">
        <v>85</v>
      </c>
      <c r="AY140" s="270" t="s">
        <v>272</v>
      </c>
    </row>
    <row r="141" s="1" customFormat="1" ht="25.5" customHeight="1">
      <c r="B141" s="48"/>
      <c r="C141" s="271" t="s">
        <v>348</v>
      </c>
      <c r="D141" s="271" t="s">
        <v>349</v>
      </c>
      <c r="E141" s="272" t="s">
        <v>1137</v>
      </c>
      <c r="F141" s="273" t="s">
        <v>1138</v>
      </c>
      <c r="G141" s="273"/>
      <c r="H141" s="273"/>
      <c r="I141" s="273"/>
      <c r="J141" s="274" t="s">
        <v>546</v>
      </c>
      <c r="K141" s="275">
        <v>16</v>
      </c>
      <c r="L141" s="276">
        <v>0</v>
      </c>
      <c r="M141" s="277"/>
      <c r="N141" s="278">
        <f>ROUND(L141*K141,2)</f>
        <v>0</v>
      </c>
      <c r="O141" s="230"/>
      <c r="P141" s="230"/>
      <c r="Q141" s="230"/>
      <c r="R141" s="50"/>
      <c r="T141" s="231" t="s">
        <v>22</v>
      </c>
      <c r="U141" s="58" t="s">
        <v>42</v>
      </c>
      <c r="V141" s="49"/>
      <c r="W141" s="232">
        <f>V141*K141</f>
        <v>0</v>
      </c>
      <c r="X141" s="232">
        <v>0.00042999999999999999</v>
      </c>
      <c r="Y141" s="232">
        <f>X141*K141</f>
        <v>0.0068799999999999998</v>
      </c>
      <c r="Z141" s="232">
        <v>0</v>
      </c>
      <c r="AA141" s="233">
        <f>Z141*K141</f>
        <v>0</v>
      </c>
      <c r="AR141" s="24" t="s">
        <v>153</v>
      </c>
      <c r="AT141" s="24" t="s">
        <v>349</v>
      </c>
      <c r="AU141" s="24" t="s">
        <v>126</v>
      </c>
      <c r="AY141" s="24" t="s">
        <v>272</v>
      </c>
      <c r="BE141" s="144">
        <f>IF(U141="základní",N141,0)</f>
        <v>0</v>
      </c>
      <c r="BF141" s="144">
        <f>IF(U141="snížená",N141,0)</f>
        <v>0</v>
      </c>
      <c r="BG141" s="144">
        <f>IF(U141="zákl. přenesená",N141,0)</f>
        <v>0</v>
      </c>
      <c r="BH141" s="144">
        <f>IF(U141="sníž. přenesená",N141,0)</f>
        <v>0</v>
      </c>
      <c r="BI141" s="144">
        <f>IF(U141="nulová",N141,0)</f>
        <v>0</v>
      </c>
      <c r="BJ141" s="24" t="s">
        <v>85</v>
      </c>
      <c r="BK141" s="144">
        <f>ROUND(L141*K141,2)</f>
        <v>0</v>
      </c>
      <c r="BL141" s="24" t="s">
        <v>276</v>
      </c>
      <c r="BM141" s="24" t="s">
        <v>1487</v>
      </c>
    </row>
    <row r="142" s="1" customFormat="1" ht="38.25" customHeight="1">
      <c r="B142" s="48"/>
      <c r="C142" s="223" t="s">
        <v>357</v>
      </c>
      <c r="D142" s="223" t="s">
        <v>273</v>
      </c>
      <c r="E142" s="224" t="s">
        <v>1488</v>
      </c>
      <c r="F142" s="225" t="s">
        <v>1489</v>
      </c>
      <c r="G142" s="225"/>
      <c r="H142" s="225"/>
      <c r="I142" s="225"/>
      <c r="J142" s="226" t="s">
        <v>546</v>
      </c>
      <c r="K142" s="227">
        <v>5</v>
      </c>
      <c r="L142" s="228">
        <v>0</v>
      </c>
      <c r="M142" s="229"/>
      <c r="N142" s="230">
        <f>ROUND(L142*K142,2)</f>
        <v>0</v>
      </c>
      <c r="O142" s="230"/>
      <c r="P142" s="230"/>
      <c r="Q142" s="230"/>
      <c r="R142" s="50"/>
      <c r="T142" s="231" t="s">
        <v>22</v>
      </c>
      <c r="U142" s="58" t="s">
        <v>42</v>
      </c>
      <c r="V142" s="49"/>
      <c r="W142" s="232">
        <f>V142*K142</f>
        <v>0</v>
      </c>
      <c r="X142" s="232">
        <v>0</v>
      </c>
      <c r="Y142" s="232">
        <f>X142*K142</f>
        <v>0</v>
      </c>
      <c r="Z142" s="232">
        <v>0</v>
      </c>
      <c r="AA142" s="233">
        <f>Z142*K142</f>
        <v>0</v>
      </c>
      <c r="AR142" s="24" t="s">
        <v>276</v>
      </c>
      <c r="AT142" s="24" t="s">
        <v>273</v>
      </c>
      <c r="AU142" s="24" t="s">
        <v>126</v>
      </c>
      <c r="AY142" s="24" t="s">
        <v>272</v>
      </c>
      <c r="BE142" s="144">
        <f>IF(U142="základní",N142,0)</f>
        <v>0</v>
      </c>
      <c r="BF142" s="144">
        <f>IF(U142="snížená",N142,0)</f>
        <v>0</v>
      </c>
      <c r="BG142" s="144">
        <f>IF(U142="zákl. přenesená",N142,0)</f>
        <v>0</v>
      </c>
      <c r="BH142" s="144">
        <f>IF(U142="sníž. přenesená",N142,0)</f>
        <v>0</v>
      </c>
      <c r="BI142" s="144">
        <f>IF(U142="nulová",N142,0)</f>
        <v>0</v>
      </c>
      <c r="BJ142" s="24" t="s">
        <v>85</v>
      </c>
      <c r="BK142" s="144">
        <f>ROUND(L142*K142,2)</f>
        <v>0</v>
      </c>
      <c r="BL142" s="24" t="s">
        <v>276</v>
      </c>
      <c r="BM142" s="24" t="s">
        <v>1490</v>
      </c>
    </row>
    <row r="143" s="1" customFormat="1" ht="25.5" customHeight="1">
      <c r="B143" s="48"/>
      <c r="C143" s="271" t="s">
        <v>11</v>
      </c>
      <c r="D143" s="271" t="s">
        <v>349</v>
      </c>
      <c r="E143" s="272" t="s">
        <v>1491</v>
      </c>
      <c r="F143" s="273" t="s">
        <v>1492</v>
      </c>
      <c r="G143" s="273"/>
      <c r="H143" s="273"/>
      <c r="I143" s="273"/>
      <c r="J143" s="274" t="s">
        <v>546</v>
      </c>
      <c r="K143" s="275">
        <v>5</v>
      </c>
      <c r="L143" s="276">
        <v>0</v>
      </c>
      <c r="M143" s="277"/>
      <c r="N143" s="278">
        <f>ROUND(L143*K143,2)</f>
        <v>0</v>
      </c>
      <c r="O143" s="230"/>
      <c r="P143" s="230"/>
      <c r="Q143" s="230"/>
      <c r="R143" s="50"/>
      <c r="T143" s="231" t="s">
        <v>22</v>
      </c>
      <c r="U143" s="58" t="s">
        <v>42</v>
      </c>
      <c r="V143" s="49"/>
      <c r="W143" s="232">
        <f>V143*K143</f>
        <v>0</v>
      </c>
      <c r="X143" s="232">
        <v>0.00106</v>
      </c>
      <c r="Y143" s="232">
        <f>X143*K143</f>
        <v>0.0053</v>
      </c>
      <c r="Z143" s="232">
        <v>0</v>
      </c>
      <c r="AA143" s="233">
        <f>Z143*K143</f>
        <v>0</v>
      </c>
      <c r="AR143" s="24" t="s">
        <v>153</v>
      </c>
      <c r="AT143" s="24" t="s">
        <v>349</v>
      </c>
      <c r="AU143" s="24" t="s">
        <v>126</v>
      </c>
      <c r="AY143" s="24" t="s">
        <v>272</v>
      </c>
      <c r="BE143" s="144">
        <f>IF(U143="základní",N143,0)</f>
        <v>0</v>
      </c>
      <c r="BF143" s="144">
        <f>IF(U143="snížená",N143,0)</f>
        <v>0</v>
      </c>
      <c r="BG143" s="144">
        <f>IF(U143="zákl. přenesená",N143,0)</f>
        <v>0</v>
      </c>
      <c r="BH143" s="144">
        <f>IF(U143="sníž. přenesená",N143,0)</f>
        <v>0</v>
      </c>
      <c r="BI143" s="144">
        <f>IF(U143="nulová",N143,0)</f>
        <v>0</v>
      </c>
      <c r="BJ143" s="24" t="s">
        <v>85</v>
      </c>
      <c r="BK143" s="144">
        <f>ROUND(L143*K143,2)</f>
        <v>0</v>
      </c>
      <c r="BL143" s="24" t="s">
        <v>276</v>
      </c>
      <c r="BM143" s="24" t="s">
        <v>1493</v>
      </c>
    </row>
    <row r="144" s="1" customFormat="1" ht="25.5" customHeight="1">
      <c r="B144" s="48"/>
      <c r="C144" s="223" t="s">
        <v>369</v>
      </c>
      <c r="D144" s="223" t="s">
        <v>273</v>
      </c>
      <c r="E144" s="224" t="s">
        <v>1494</v>
      </c>
      <c r="F144" s="225" t="s">
        <v>1495</v>
      </c>
      <c r="G144" s="225"/>
      <c r="H144" s="225"/>
      <c r="I144" s="225"/>
      <c r="J144" s="226" t="s">
        <v>411</v>
      </c>
      <c r="K144" s="227">
        <v>1</v>
      </c>
      <c r="L144" s="228">
        <v>0</v>
      </c>
      <c r="M144" s="229"/>
      <c r="N144" s="230">
        <f>ROUND(L144*K144,2)</f>
        <v>0</v>
      </c>
      <c r="O144" s="230"/>
      <c r="P144" s="230"/>
      <c r="Q144" s="230"/>
      <c r="R144" s="50"/>
      <c r="T144" s="231" t="s">
        <v>22</v>
      </c>
      <c r="U144" s="58" t="s">
        <v>42</v>
      </c>
      <c r="V144" s="49"/>
      <c r="W144" s="232">
        <f>V144*K144</f>
        <v>0</v>
      </c>
      <c r="X144" s="232">
        <v>0</v>
      </c>
      <c r="Y144" s="232">
        <f>X144*K144</f>
        <v>0</v>
      </c>
      <c r="Z144" s="232">
        <v>0</v>
      </c>
      <c r="AA144" s="233">
        <f>Z144*K144</f>
        <v>0</v>
      </c>
      <c r="AR144" s="24" t="s">
        <v>276</v>
      </c>
      <c r="AT144" s="24" t="s">
        <v>273</v>
      </c>
      <c r="AU144" s="24" t="s">
        <v>126</v>
      </c>
      <c r="AY144" s="24" t="s">
        <v>272</v>
      </c>
      <c r="BE144" s="144">
        <f>IF(U144="základní",N144,0)</f>
        <v>0</v>
      </c>
      <c r="BF144" s="144">
        <f>IF(U144="snížená",N144,0)</f>
        <v>0</v>
      </c>
      <c r="BG144" s="144">
        <f>IF(U144="zákl. přenesená",N144,0)</f>
        <v>0</v>
      </c>
      <c r="BH144" s="144">
        <f>IF(U144="sníž. přenesená",N144,0)</f>
        <v>0</v>
      </c>
      <c r="BI144" s="144">
        <f>IF(U144="nulová",N144,0)</f>
        <v>0</v>
      </c>
      <c r="BJ144" s="24" t="s">
        <v>85</v>
      </c>
      <c r="BK144" s="144">
        <f>ROUND(L144*K144,2)</f>
        <v>0</v>
      </c>
      <c r="BL144" s="24" t="s">
        <v>276</v>
      </c>
      <c r="BM144" s="24" t="s">
        <v>1496</v>
      </c>
    </row>
    <row r="145" s="1" customFormat="1" ht="38.25" customHeight="1">
      <c r="B145" s="48"/>
      <c r="C145" s="271" t="s">
        <v>374</v>
      </c>
      <c r="D145" s="271" t="s">
        <v>349</v>
      </c>
      <c r="E145" s="272" t="s">
        <v>1497</v>
      </c>
      <c r="F145" s="273" t="s">
        <v>1498</v>
      </c>
      <c r="G145" s="273"/>
      <c r="H145" s="273"/>
      <c r="I145" s="273"/>
      <c r="J145" s="274" t="s">
        <v>411</v>
      </c>
      <c r="K145" s="275">
        <v>1</v>
      </c>
      <c r="L145" s="276">
        <v>0</v>
      </c>
      <c r="M145" s="277"/>
      <c r="N145" s="278">
        <f>ROUND(L145*K145,2)</f>
        <v>0</v>
      </c>
      <c r="O145" s="230"/>
      <c r="P145" s="230"/>
      <c r="Q145" s="230"/>
      <c r="R145" s="50"/>
      <c r="T145" s="231" t="s">
        <v>22</v>
      </c>
      <c r="U145" s="58" t="s">
        <v>42</v>
      </c>
      <c r="V145" s="49"/>
      <c r="W145" s="232">
        <f>V145*K145</f>
        <v>0</v>
      </c>
      <c r="X145" s="232">
        <v>0.00088000000000000003</v>
      </c>
      <c r="Y145" s="232">
        <f>X145*K145</f>
        <v>0.00088000000000000003</v>
      </c>
      <c r="Z145" s="232">
        <v>0</v>
      </c>
      <c r="AA145" s="233">
        <f>Z145*K145</f>
        <v>0</v>
      </c>
      <c r="AR145" s="24" t="s">
        <v>153</v>
      </c>
      <c r="AT145" s="24" t="s">
        <v>349</v>
      </c>
      <c r="AU145" s="24" t="s">
        <v>126</v>
      </c>
      <c r="AY145" s="24" t="s">
        <v>272</v>
      </c>
      <c r="BE145" s="144">
        <f>IF(U145="základní",N145,0)</f>
        <v>0</v>
      </c>
      <c r="BF145" s="144">
        <f>IF(U145="snížená",N145,0)</f>
        <v>0</v>
      </c>
      <c r="BG145" s="144">
        <f>IF(U145="zákl. přenesená",N145,0)</f>
        <v>0</v>
      </c>
      <c r="BH145" s="144">
        <f>IF(U145="sníž. přenesená",N145,0)</f>
        <v>0</v>
      </c>
      <c r="BI145" s="144">
        <f>IF(U145="nulová",N145,0)</f>
        <v>0</v>
      </c>
      <c r="BJ145" s="24" t="s">
        <v>85</v>
      </c>
      <c r="BK145" s="144">
        <f>ROUND(L145*K145,2)</f>
        <v>0</v>
      </c>
      <c r="BL145" s="24" t="s">
        <v>276</v>
      </c>
      <c r="BM145" s="24" t="s">
        <v>1499</v>
      </c>
    </row>
    <row r="146" s="1" customFormat="1" ht="25.5" customHeight="1">
      <c r="B146" s="48"/>
      <c r="C146" s="223" t="s">
        <v>382</v>
      </c>
      <c r="D146" s="223" t="s">
        <v>273</v>
      </c>
      <c r="E146" s="224" t="s">
        <v>1500</v>
      </c>
      <c r="F146" s="225" t="s">
        <v>1501</v>
      </c>
      <c r="G146" s="225"/>
      <c r="H146" s="225"/>
      <c r="I146" s="225"/>
      <c r="J146" s="226" t="s">
        <v>411</v>
      </c>
      <c r="K146" s="227">
        <v>2</v>
      </c>
      <c r="L146" s="228">
        <v>0</v>
      </c>
      <c r="M146" s="229"/>
      <c r="N146" s="230">
        <f>ROUND(L146*K146,2)</f>
        <v>0</v>
      </c>
      <c r="O146" s="230"/>
      <c r="P146" s="230"/>
      <c r="Q146" s="230"/>
      <c r="R146" s="50"/>
      <c r="T146" s="231" t="s">
        <v>22</v>
      </c>
      <c r="U146" s="58" t="s">
        <v>42</v>
      </c>
      <c r="V146" s="49"/>
      <c r="W146" s="232">
        <f>V146*K146</f>
        <v>0</v>
      </c>
      <c r="X146" s="232">
        <v>0</v>
      </c>
      <c r="Y146" s="232">
        <f>X146*K146</f>
        <v>0</v>
      </c>
      <c r="Z146" s="232">
        <v>0</v>
      </c>
      <c r="AA146" s="233">
        <f>Z146*K146</f>
        <v>0</v>
      </c>
      <c r="AR146" s="24" t="s">
        <v>276</v>
      </c>
      <c r="AT146" s="24" t="s">
        <v>273</v>
      </c>
      <c r="AU146" s="24" t="s">
        <v>126</v>
      </c>
      <c r="AY146" s="24" t="s">
        <v>272</v>
      </c>
      <c r="BE146" s="144">
        <f>IF(U146="základní",N146,0)</f>
        <v>0</v>
      </c>
      <c r="BF146" s="144">
        <f>IF(U146="snížená",N146,0)</f>
        <v>0</v>
      </c>
      <c r="BG146" s="144">
        <f>IF(U146="zákl. přenesená",N146,0)</f>
        <v>0</v>
      </c>
      <c r="BH146" s="144">
        <f>IF(U146="sníž. přenesená",N146,0)</f>
        <v>0</v>
      </c>
      <c r="BI146" s="144">
        <f>IF(U146="nulová",N146,0)</f>
        <v>0</v>
      </c>
      <c r="BJ146" s="24" t="s">
        <v>85</v>
      </c>
      <c r="BK146" s="144">
        <f>ROUND(L146*K146,2)</f>
        <v>0</v>
      </c>
      <c r="BL146" s="24" t="s">
        <v>276</v>
      </c>
      <c r="BM146" s="24" t="s">
        <v>1502</v>
      </c>
    </row>
    <row r="147" s="1" customFormat="1" ht="38.25" customHeight="1">
      <c r="B147" s="48"/>
      <c r="C147" s="271" t="s">
        <v>393</v>
      </c>
      <c r="D147" s="271" t="s">
        <v>349</v>
      </c>
      <c r="E147" s="272" t="s">
        <v>1503</v>
      </c>
      <c r="F147" s="273" t="s">
        <v>1504</v>
      </c>
      <c r="G147" s="273"/>
      <c r="H147" s="273"/>
      <c r="I147" s="273"/>
      <c r="J147" s="274" t="s">
        <v>411</v>
      </c>
      <c r="K147" s="275">
        <v>2</v>
      </c>
      <c r="L147" s="276">
        <v>0</v>
      </c>
      <c r="M147" s="277"/>
      <c r="N147" s="278">
        <f>ROUND(L147*K147,2)</f>
        <v>0</v>
      </c>
      <c r="O147" s="230"/>
      <c r="P147" s="230"/>
      <c r="Q147" s="230"/>
      <c r="R147" s="50"/>
      <c r="T147" s="231" t="s">
        <v>22</v>
      </c>
      <c r="U147" s="58" t="s">
        <v>42</v>
      </c>
      <c r="V147" s="49"/>
      <c r="W147" s="232">
        <f>V147*K147</f>
        <v>0</v>
      </c>
      <c r="X147" s="232">
        <v>0.00132</v>
      </c>
      <c r="Y147" s="232">
        <f>X147*K147</f>
        <v>0.00264</v>
      </c>
      <c r="Z147" s="232">
        <v>0</v>
      </c>
      <c r="AA147" s="233">
        <f>Z147*K147</f>
        <v>0</v>
      </c>
      <c r="AR147" s="24" t="s">
        <v>153</v>
      </c>
      <c r="AT147" s="24" t="s">
        <v>349</v>
      </c>
      <c r="AU147" s="24" t="s">
        <v>126</v>
      </c>
      <c r="AY147" s="24" t="s">
        <v>272</v>
      </c>
      <c r="BE147" s="144">
        <f>IF(U147="základní",N147,0)</f>
        <v>0</v>
      </c>
      <c r="BF147" s="144">
        <f>IF(U147="snížená",N147,0)</f>
        <v>0</v>
      </c>
      <c r="BG147" s="144">
        <f>IF(U147="zákl. přenesená",N147,0)</f>
        <v>0</v>
      </c>
      <c r="BH147" s="144">
        <f>IF(U147="sníž. přenesená",N147,0)</f>
        <v>0</v>
      </c>
      <c r="BI147" s="144">
        <f>IF(U147="nulová",N147,0)</f>
        <v>0</v>
      </c>
      <c r="BJ147" s="24" t="s">
        <v>85</v>
      </c>
      <c r="BK147" s="144">
        <f>ROUND(L147*K147,2)</f>
        <v>0</v>
      </c>
      <c r="BL147" s="24" t="s">
        <v>276</v>
      </c>
      <c r="BM147" s="24" t="s">
        <v>1505</v>
      </c>
    </row>
    <row r="148" s="1" customFormat="1" ht="25.5" customHeight="1">
      <c r="B148" s="48"/>
      <c r="C148" s="223" t="s">
        <v>155</v>
      </c>
      <c r="D148" s="223" t="s">
        <v>273</v>
      </c>
      <c r="E148" s="224" t="s">
        <v>1506</v>
      </c>
      <c r="F148" s="225" t="s">
        <v>1507</v>
      </c>
      <c r="G148" s="225"/>
      <c r="H148" s="225"/>
      <c r="I148" s="225"/>
      <c r="J148" s="226" t="s">
        <v>411</v>
      </c>
      <c r="K148" s="227">
        <v>1</v>
      </c>
      <c r="L148" s="228">
        <v>0</v>
      </c>
      <c r="M148" s="229"/>
      <c r="N148" s="230">
        <f>ROUND(L148*K148,2)</f>
        <v>0</v>
      </c>
      <c r="O148" s="230"/>
      <c r="P148" s="230"/>
      <c r="Q148" s="230"/>
      <c r="R148" s="50"/>
      <c r="T148" s="231" t="s">
        <v>22</v>
      </c>
      <c r="U148" s="58" t="s">
        <v>42</v>
      </c>
      <c r="V148" s="49"/>
      <c r="W148" s="232">
        <f>V148*K148</f>
        <v>0</v>
      </c>
      <c r="X148" s="232">
        <v>0</v>
      </c>
      <c r="Y148" s="232">
        <f>X148*K148</f>
        <v>0</v>
      </c>
      <c r="Z148" s="232">
        <v>0</v>
      </c>
      <c r="AA148" s="233">
        <f>Z148*K148</f>
        <v>0</v>
      </c>
      <c r="AR148" s="24" t="s">
        <v>276</v>
      </c>
      <c r="AT148" s="24" t="s">
        <v>273</v>
      </c>
      <c r="AU148" s="24" t="s">
        <v>126</v>
      </c>
      <c r="AY148" s="24" t="s">
        <v>272</v>
      </c>
      <c r="BE148" s="144">
        <f>IF(U148="základní",N148,0)</f>
        <v>0</v>
      </c>
      <c r="BF148" s="144">
        <f>IF(U148="snížená",N148,0)</f>
        <v>0</v>
      </c>
      <c r="BG148" s="144">
        <f>IF(U148="zákl. přenesená",N148,0)</f>
        <v>0</v>
      </c>
      <c r="BH148" s="144">
        <f>IF(U148="sníž. přenesená",N148,0)</f>
        <v>0</v>
      </c>
      <c r="BI148" s="144">
        <f>IF(U148="nulová",N148,0)</f>
        <v>0</v>
      </c>
      <c r="BJ148" s="24" t="s">
        <v>85</v>
      </c>
      <c r="BK148" s="144">
        <f>ROUND(L148*K148,2)</f>
        <v>0</v>
      </c>
      <c r="BL148" s="24" t="s">
        <v>276</v>
      </c>
      <c r="BM148" s="24" t="s">
        <v>1508</v>
      </c>
    </row>
    <row r="149" s="1" customFormat="1" ht="16.5" customHeight="1">
      <c r="B149" s="48"/>
      <c r="C149" s="271" t="s">
        <v>10</v>
      </c>
      <c r="D149" s="271" t="s">
        <v>349</v>
      </c>
      <c r="E149" s="272" t="s">
        <v>1509</v>
      </c>
      <c r="F149" s="273" t="s">
        <v>1510</v>
      </c>
      <c r="G149" s="273"/>
      <c r="H149" s="273"/>
      <c r="I149" s="273"/>
      <c r="J149" s="274" t="s">
        <v>411</v>
      </c>
      <c r="K149" s="275">
        <v>1</v>
      </c>
      <c r="L149" s="276">
        <v>0</v>
      </c>
      <c r="M149" s="277"/>
      <c r="N149" s="278">
        <f>ROUND(L149*K149,2)</f>
        <v>0</v>
      </c>
      <c r="O149" s="230"/>
      <c r="P149" s="230"/>
      <c r="Q149" s="230"/>
      <c r="R149" s="50"/>
      <c r="T149" s="231" t="s">
        <v>22</v>
      </c>
      <c r="U149" s="58" t="s">
        <v>42</v>
      </c>
      <c r="V149" s="49"/>
      <c r="W149" s="232">
        <f>V149*K149</f>
        <v>0</v>
      </c>
      <c r="X149" s="232">
        <v>0.00038999999999999999</v>
      </c>
      <c r="Y149" s="232">
        <f>X149*K149</f>
        <v>0.00038999999999999999</v>
      </c>
      <c r="Z149" s="232">
        <v>0</v>
      </c>
      <c r="AA149" s="233">
        <f>Z149*K149</f>
        <v>0</v>
      </c>
      <c r="AR149" s="24" t="s">
        <v>153</v>
      </c>
      <c r="AT149" s="24" t="s">
        <v>349</v>
      </c>
      <c r="AU149" s="24" t="s">
        <v>126</v>
      </c>
      <c r="AY149" s="24" t="s">
        <v>272</v>
      </c>
      <c r="BE149" s="144">
        <f>IF(U149="základní",N149,0)</f>
        <v>0</v>
      </c>
      <c r="BF149" s="144">
        <f>IF(U149="snížená",N149,0)</f>
        <v>0</v>
      </c>
      <c r="BG149" s="144">
        <f>IF(U149="zákl. přenesená",N149,0)</f>
        <v>0</v>
      </c>
      <c r="BH149" s="144">
        <f>IF(U149="sníž. přenesená",N149,0)</f>
        <v>0</v>
      </c>
      <c r="BI149" s="144">
        <f>IF(U149="nulová",N149,0)</f>
        <v>0</v>
      </c>
      <c r="BJ149" s="24" t="s">
        <v>85</v>
      </c>
      <c r="BK149" s="144">
        <f>ROUND(L149*K149,2)</f>
        <v>0</v>
      </c>
      <c r="BL149" s="24" t="s">
        <v>276</v>
      </c>
      <c r="BM149" s="24" t="s">
        <v>1511</v>
      </c>
    </row>
    <row r="150" s="1" customFormat="1" ht="38.25" customHeight="1">
      <c r="B150" s="48"/>
      <c r="C150" s="223" t="s">
        <v>413</v>
      </c>
      <c r="D150" s="223" t="s">
        <v>273</v>
      </c>
      <c r="E150" s="224" t="s">
        <v>1140</v>
      </c>
      <c r="F150" s="225" t="s">
        <v>1141</v>
      </c>
      <c r="G150" s="225"/>
      <c r="H150" s="225"/>
      <c r="I150" s="225"/>
      <c r="J150" s="226" t="s">
        <v>411</v>
      </c>
      <c r="K150" s="227">
        <v>3</v>
      </c>
      <c r="L150" s="228">
        <v>0</v>
      </c>
      <c r="M150" s="229"/>
      <c r="N150" s="230">
        <f>ROUND(L150*K150,2)</f>
        <v>0</v>
      </c>
      <c r="O150" s="230"/>
      <c r="P150" s="230"/>
      <c r="Q150" s="230"/>
      <c r="R150" s="50"/>
      <c r="T150" s="231" t="s">
        <v>22</v>
      </c>
      <c r="U150" s="58" t="s">
        <v>42</v>
      </c>
      <c r="V150" s="49"/>
      <c r="W150" s="232">
        <f>V150*K150</f>
        <v>0</v>
      </c>
      <c r="X150" s="232">
        <v>0</v>
      </c>
      <c r="Y150" s="232">
        <f>X150*K150</f>
        <v>0</v>
      </c>
      <c r="Z150" s="232">
        <v>0</v>
      </c>
      <c r="AA150" s="233">
        <f>Z150*K150</f>
        <v>0</v>
      </c>
      <c r="AR150" s="24" t="s">
        <v>276</v>
      </c>
      <c r="AT150" s="24" t="s">
        <v>273</v>
      </c>
      <c r="AU150" s="24" t="s">
        <v>126</v>
      </c>
      <c r="AY150" s="24" t="s">
        <v>272</v>
      </c>
      <c r="BE150" s="144">
        <f>IF(U150="základní",N150,0)</f>
        <v>0</v>
      </c>
      <c r="BF150" s="144">
        <f>IF(U150="snížená",N150,0)</f>
        <v>0</v>
      </c>
      <c r="BG150" s="144">
        <f>IF(U150="zákl. přenesená",N150,0)</f>
        <v>0</v>
      </c>
      <c r="BH150" s="144">
        <f>IF(U150="sníž. přenesená",N150,0)</f>
        <v>0</v>
      </c>
      <c r="BI150" s="144">
        <f>IF(U150="nulová",N150,0)</f>
        <v>0</v>
      </c>
      <c r="BJ150" s="24" t="s">
        <v>85</v>
      </c>
      <c r="BK150" s="144">
        <f>ROUND(L150*K150,2)</f>
        <v>0</v>
      </c>
      <c r="BL150" s="24" t="s">
        <v>276</v>
      </c>
      <c r="BM150" s="24" t="s">
        <v>1512</v>
      </c>
    </row>
    <row r="151" s="11" customFormat="1" ht="16.5" customHeight="1">
      <c r="B151" s="243"/>
      <c r="C151" s="244"/>
      <c r="D151" s="244"/>
      <c r="E151" s="245" t="s">
        <v>22</v>
      </c>
      <c r="F151" s="285" t="s">
        <v>277</v>
      </c>
      <c r="G151" s="286"/>
      <c r="H151" s="286"/>
      <c r="I151" s="286"/>
      <c r="J151" s="244"/>
      <c r="K151" s="247">
        <v>3</v>
      </c>
      <c r="L151" s="244"/>
      <c r="M151" s="244"/>
      <c r="N151" s="244"/>
      <c r="O151" s="244"/>
      <c r="P151" s="244"/>
      <c r="Q151" s="244"/>
      <c r="R151" s="248"/>
      <c r="T151" s="249"/>
      <c r="U151" s="244"/>
      <c r="V151" s="244"/>
      <c r="W151" s="244"/>
      <c r="X151" s="244"/>
      <c r="Y151" s="244"/>
      <c r="Z151" s="244"/>
      <c r="AA151" s="250"/>
      <c r="AT151" s="251" t="s">
        <v>280</v>
      </c>
      <c r="AU151" s="251" t="s">
        <v>126</v>
      </c>
      <c r="AV151" s="11" t="s">
        <v>126</v>
      </c>
      <c r="AW151" s="11" t="s">
        <v>35</v>
      </c>
      <c r="AX151" s="11" t="s">
        <v>77</v>
      </c>
      <c r="AY151" s="251" t="s">
        <v>272</v>
      </c>
    </row>
    <row r="152" s="13" customFormat="1" ht="16.5" customHeight="1">
      <c r="B152" s="262"/>
      <c r="C152" s="263"/>
      <c r="D152" s="263"/>
      <c r="E152" s="264" t="s">
        <v>22</v>
      </c>
      <c r="F152" s="265" t="s">
        <v>285</v>
      </c>
      <c r="G152" s="263"/>
      <c r="H152" s="263"/>
      <c r="I152" s="263"/>
      <c r="J152" s="263"/>
      <c r="K152" s="266">
        <v>3</v>
      </c>
      <c r="L152" s="263"/>
      <c r="M152" s="263"/>
      <c r="N152" s="263"/>
      <c r="O152" s="263"/>
      <c r="P152" s="263"/>
      <c r="Q152" s="263"/>
      <c r="R152" s="267"/>
      <c r="T152" s="268"/>
      <c r="U152" s="263"/>
      <c r="V152" s="263"/>
      <c r="W152" s="263"/>
      <c r="X152" s="263"/>
      <c r="Y152" s="263"/>
      <c r="Z152" s="263"/>
      <c r="AA152" s="269"/>
      <c r="AT152" s="270" t="s">
        <v>280</v>
      </c>
      <c r="AU152" s="270" t="s">
        <v>126</v>
      </c>
      <c r="AV152" s="13" t="s">
        <v>276</v>
      </c>
      <c r="AW152" s="13" t="s">
        <v>35</v>
      </c>
      <c r="AX152" s="13" t="s">
        <v>85</v>
      </c>
      <c r="AY152" s="270" t="s">
        <v>272</v>
      </c>
    </row>
    <row r="153" s="1" customFormat="1" ht="25.5" customHeight="1">
      <c r="B153" s="48"/>
      <c r="C153" s="271" t="s">
        <v>417</v>
      </c>
      <c r="D153" s="271" t="s">
        <v>349</v>
      </c>
      <c r="E153" s="272" t="s">
        <v>1143</v>
      </c>
      <c r="F153" s="273" t="s">
        <v>1144</v>
      </c>
      <c r="G153" s="273"/>
      <c r="H153" s="273"/>
      <c r="I153" s="273"/>
      <c r="J153" s="274" t="s">
        <v>546</v>
      </c>
      <c r="K153" s="275">
        <v>3.5</v>
      </c>
      <c r="L153" s="276">
        <v>0</v>
      </c>
      <c r="M153" s="277"/>
      <c r="N153" s="278">
        <f>ROUND(L153*K153,2)</f>
        <v>0</v>
      </c>
      <c r="O153" s="230"/>
      <c r="P153" s="230"/>
      <c r="Q153" s="230"/>
      <c r="R153" s="50"/>
      <c r="T153" s="231" t="s">
        <v>22</v>
      </c>
      <c r="U153" s="58" t="s">
        <v>42</v>
      </c>
      <c r="V153" s="49"/>
      <c r="W153" s="232">
        <f>V153*K153</f>
        <v>0</v>
      </c>
      <c r="X153" s="232">
        <v>0.0013600000000000001</v>
      </c>
      <c r="Y153" s="232">
        <f>X153*K153</f>
        <v>0.0047600000000000003</v>
      </c>
      <c r="Z153" s="232">
        <v>0</v>
      </c>
      <c r="AA153" s="233">
        <f>Z153*K153</f>
        <v>0</v>
      </c>
      <c r="AR153" s="24" t="s">
        <v>153</v>
      </c>
      <c r="AT153" s="24" t="s">
        <v>349</v>
      </c>
      <c r="AU153" s="24" t="s">
        <v>126</v>
      </c>
      <c r="AY153" s="24" t="s">
        <v>272</v>
      </c>
      <c r="BE153" s="144">
        <f>IF(U153="základní",N153,0)</f>
        <v>0</v>
      </c>
      <c r="BF153" s="144">
        <f>IF(U153="snížená",N153,0)</f>
        <v>0</v>
      </c>
      <c r="BG153" s="144">
        <f>IF(U153="zákl. přenesená",N153,0)</f>
        <v>0</v>
      </c>
      <c r="BH153" s="144">
        <f>IF(U153="sníž. přenesená",N153,0)</f>
        <v>0</v>
      </c>
      <c r="BI153" s="144">
        <f>IF(U153="nulová",N153,0)</f>
        <v>0</v>
      </c>
      <c r="BJ153" s="24" t="s">
        <v>85</v>
      </c>
      <c r="BK153" s="144">
        <f>ROUND(L153*K153,2)</f>
        <v>0</v>
      </c>
      <c r="BL153" s="24" t="s">
        <v>276</v>
      </c>
      <c r="BM153" s="24" t="s">
        <v>1513</v>
      </c>
    </row>
    <row r="154" s="1" customFormat="1" ht="25.5" customHeight="1">
      <c r="B154" s="48"/>
      <c r="C154" s="223" t="s">
        <v>425</v>
      </c>
      <c r="D154" s="223" t="s">
        <v>273</v>
      </c>
      <c r="E154" s="224" t="s">
        <v>1514</v>
      </c>
      <c r="F154" s="225" t="s">
        <v>1515</v>
      </c>
      <c r="G154" s="225"/>
      <c r="H154" s="225"/>
      <c r="I154" s="225"/>
      <c r="J154" s="226" t="s">
        <v>411</v>
      </c>
      <c r="K154" s="227">
        <v>6</v>
      </c>
      <c r="L154" s="228">
        <v>0</v>
      </c>
      <c r="M154" s="229"/>
      <c r="N154" s="230">
        <f>ROUND(L154*K154,2)</f>
        <v>0</v>
      </c>
      <c r="O154" s="230"/>
      <c r="P154" s="230"/>
      <c r="Q154" s="230"/>
      <c r="R154" s="50"/>
      <c r="T154" s="231" t="s">
        <v>22</v>
      </c>
      <c r="U154" s="58" t="s">
        <v>42</v>
      </c>
      <c r="V154" s="49"/>
      <c r="W154" s="232">
        <f>V154*K154</f>
        <v>0</v>
      </c>
      <c r="X154" s="232">
        <v>0</v>
      </c>
      <c r="Y154" s="232">
        <f>X154*K154</f>
        <v>0</v>
      </c>
      <c r="Z154" s="232">
        <v>0</v>
      </c>
      <c r="AA154" s="233">
        <f>Z154*K154</f>
        <v>0</v>
      </c>
      <c r="AR154" s="24" t="s">
        <v>276</v>
      </c>
      <c r="AT154" s="24" t="s">
        <v>273</v>
      </c>
      <c r="AU154" s="24" t="s">
        <v>126</v>
      </c>
      <c r="AY154" s="24" t="s">
        <v>272</v>
      </c>
      <c r="BE154" s="144">
        <f>IF(U154="základní",N154,0)</f>
        <v>0</v>
      </c>
      <c r="BF154" s="144">
        <f>IF(U154="snížená",N154,0)</f>
        <v>0</v>
      </c>
      <c r="BG154" s="144">
        <f>IF(U154="zákl. přenesená",N154,0)</f>
        <v>0</v>
      </c>
      <c r="BH154" s="144">
        <f>IF(U154="sníž. přenesená",N154,0)</f>
        <v>0</v>
      </c>
      <c r="BI154" s="144">
        <f>IF(U154="nulová",N154,0)</f>
        <v>0</v>
      </c>
      <c r="BJ154" s="24" t="s">
        <v>85</v>
      </c>
      <c r="BK154" s="144">
        <f>ROUND(L154*K154,2)</f>
        <v>0</v>
      </c>
      <c r="BL154" s="24" t="s">
        <v>276</v>
      </c>
      <c r="BM154" s="24" t="s">
        <v>1516</v>
      </c>
    </row>
    <row r="155" s="1" customFormat="1" ht="16.5" customHeight="1">
      <c r="B155" s="48"/>
      <c r="C155" s="271" t="s">
        <v>171</v>
      </c>
      <c r="D155" s="271" t="s">
        <v>349</v>
      </c>
      <c r="E155" s="272" t="s">
        <v>1517</v>
      </c>
      <c r="F155" s="273" t="s">
        <v>1518</v>
      </c>
      <c r="G155" s="273"/>
      <c r="H155" s="273"/>
      <c r="I155" s="273"/>
      <c r="J155" s="274" t="s">
        <v>411</v>
      </c>
      <c r="K155" s="275">
        <v>1</v>
      </c>
      <c r="L155" s="276">
        <v>0</v>
      </c>
      <c r="M155" s="277"/>
      <c r="N155" s="278">
        <f>ROUND(L155*K155,2)</f>
        <v>0</v>
      </c>
      <c r="O155" s="230"/>
      <c r="P155" s="230"/>
      <c r="Q155" s="230"/>
      <c r="R155" s="50"/>
      <c r="T155" s="231" t="s">
        <v>22</v>
      </c>
      <c r="U155" s="58" t="s">
        <v>42</v>
      </c>
      <c r="V155" s="49"/>
      <c r="W155" s="232">
        <f>V155*K155</f>
        <v>0</v>
      </c>
      <c r="X155" s="232">
        <v>0.00059999999999999995</v>
      </c>
      <c r="Y155" s="232">
        <f>X155*K155</f>
        <v>0.00059999999999999995</v>
      </c>
      <c r="Z155" s="232">
        <v>0</v>
      </c>
      <c r="AA155" s="233">
        <f>Z155*K155</f>
        <v>0</v>
      </c>
      <c r="AR155" s="24" t="s">
        <v>153</v>
      </c>
      <c r="AT155" s="24" t="s">
        <v>349</v>
      </c>
      <c r="AU155" s="24" t="s">
        <v>126</v>
      </c>
      <c r="AY155" s="24" t="s">
        <v>272</v>
      </c>
      <c r="BE155" s="144">
        <f>IF(U155="základní",N155,0)</f>
        <v>0</v>
      </c>
      <c r="BF155" s="144">
        <f>IF(U155="snížená",N155,0)</f>
        <v>0</v>
      </c>
      <c r="BG155" s="144">
        <f>IF(U155="zákl. přenesená",N155,0)</f>
        <v>0</v>
      </c>
      <c r="BH155" s="144">
        <f>IF(U155="sníž. přenesená",N155,0)</f>
        <v>0</v>
      </c>
      <c r="BI155" s="144">
        <f>IF(U155="nulová",N155,0)</f>
        <v>0</v>
      </c>
      <c r="BJ155" s="24" t="s">
        <v>85</v>
      </c>
      <c r="BK155" s="144">
        <f>ROUND(L155*K155,2)</f>
        <v>0</v>
      </c>
      <c r="BL155" s="24" t="s">
        <v>276</v>
      </c>
      <c r="BM155" s="24" t="s">
        <v>1519</v>
      </c>
    </row>
    <row r="156" s="1" customFormat="1" ht="16.5" customHeight="1">
      <c r="B156" s="48"/>
      <c r="C156" s="223" t="s">
        <v>434</v>
      </c>
      <c r="D156" s="223" t="s">
        <v>273</v>
      </c>
      <c r="E156" s="224" t="s">
        <v>1146</v>
      </c>
      <c r="F156" s="225" t="s">
        <v>1147</v>
      </c>
      <c r="G156" s="225"/>
      <c r="H156" s="225"/>
      <c r="I156" s="225"/>
      <c r="J156" s="226" t="s">
        <v>546</v>
      </c>
      <c r="K156" s="227">
        <v>44</v>
      </c>
      <c r="L156" s="228">
        <v>0</v>
      </c>
      <c r="M156" s="229"/>
      <c r="N156" s="230">
        <f>ROUND(L156*K156,2)</f>
        <v>0</v>
      </c>
      <c r="O156" s="230"/>
      <c r="P156" s="230"/>
      <c r="Q156" s="230"/>
      <c r="R156" s="50"/>
      <c r="T156" s="231" t="s">
        <v>22</v>
      </c>
      <c r="U156" s="58" t="s">
        <v>42</v>
      </c>
      <c r="V156" s="49"/>
      <c r="W156" s="232">
        <f>V156*K156</f>
        <v>0</v>
      </c>
      <c r="X156" s="232">
        <v>0</v>
      </c>
      <c r="Y156" s="232">
        <f>X156*K156</f>
        <v>0</v>
      </c>
      <c r="Z156" s="232">
        <v>0</v>
      </c>
      <c r="AA156" s="233">
        <f>Z156*K156</f>
        <v>0</v>
      </c>
      <c r="AR156" s="24" t="s">
        <v>369</v>
      </c>
      <c r="AT156" s="24" t="s">
        <v>273</v>
      </c>
      <c r="AU156" s="24" t="s">
        <v>126</v>
      </c>
      <c r="AY156" s="24" t="s">
        <v>272</v>
      </c>
      <c r="BE156" s="144">
        <f>IF(U156="základní",N156,0)</f>
        <v>0</v>
      </c>
      <c r="BF156" s="144">
        <f>IF(U156="snížená",N156,0)</f>
        <v>0</v>
      </c>
      <c r="BG156" s="144">
        <f>IF(U156="zákl. přenesená",N156,0)</f>
        <v>0</v>
      </c>
      <c r="BH156" s="144">
        <f>IF(U156="sníž. přenesená",N156,0)</f>
        <v>0</v>
      </c>
      <c r="BI156" s="144">
        <f>IF(U156="nulová",N156,0)</f>
        <v>0</v>
      </c>
      <c r="BJ156" s="24" t="s">
        <v>85</v>
      </c>
      <c r="BK156" s="144">
        <f>ROUND(L156*K156,2)</f>
        <v>0</v>
      </c>
      <c r="BL156" s="24" t="s">
        <v>369</v>
      </c>
      <c r="BM156" s="24" t="s">
        <v>1520</v>
      </c>
    </row>
    <row r="157" s="11" customFormat="1" ht="16.5" customHeight="1">
      <c r="B157" s="243"/>
      <c r="C157" s="244"/>
      <c r="D157" s="244"/>
      <c r="E157" s="245" t="s">
        <v>22</v>
      </c>
      <c r="F157" s="285" t="s">
        <v>1521</v>
      </c>
      <c r="G157" s="286"/>
      <c r="H157" s="286"/>
      <c r="I157" s="286"/>
      <c r="J157" s="244"/>
      <c r="K157" s="247">
        <v>44</v>
      </c>
      <c r="L157" s="244"/>
      <c r="M157" s="244"/>
      <c r="N157" s="244"/>
      <c r="O157" s="244"/>
      <c r="P157" s="244"/>
      <c r="Q157" s="244"/>
      <c r="R157" s="248"/>
      <c r="T157" s="249"/>
      <c r="U157" s="244"/>
      <c r="V157" s="244"/>
      <c r="W157" s="244"/>
      <c r="X157" s="244"/>
      <c r="Y157" s="244"/>
      <c r="Z157" s="244"/>
      <c r="AA157" s="250"/>
      <c r="AT157" s="251" t="s">
        <v>280</v>
      </c>
      <c r="AU157" s="251" t="s">
        <v>126</v>
      </c>
      <c r="AV157" s="11" t="s">
        <v>126</v>
      </c>
      <c r="AW157" s="11" t="s">
        <v>35</v>
      </c>
      <c r="AX157" s="11" t="s">
        <v>77</v>
      </c>
      <c r="AY157" s="251" t="s">
        <v>272</v>
      </c>
    </row>
    <row r="158" s="13" customFormat="1" ht="16.5" customHeight="1">
      <c r="B158" s="262"/>
      <c r="C158" s="263"/>
      <c r="D158" s="263"/>
      <c r="E158" s="264" t="s">
        <v>22</v>
      </c>
      <c r="F158" s="265" t="s">
        <v>285</v>
      </c>
      <c r="G158" s="263"/>
      <c r="H158" s="263"/>
      <c r="I158" s="263"/>
      <c r="J158" s="263"/>
      <c r="K158" s="266">
        <v>44</v>
      </c>
      <c r="L158" s="263"/>
      <c r="M158" s="263"/>
      <c r="N158" s="263"/>
      <c r="O158" s="263"/>
      <c r="P158" s="263"/>
      <c r="Q158" s="263"/>
      <c r="R158" s="267"/>
      <c r="T158" s="268"/>
      <c r="U158" s="263"/>
      <c r="V158" s="263"/>
      <c r="W158" s="263"/>
      <c r="X158" s="263"/>
      <c r="Y158" s="263"/>
      <c r="Z158" s="263"/>
      <c r="AA158" s="269"/>
      <c r="AT158" s="270" t="s">
        <v>280</v>
      </c>
      <c r="AU158" s="270" t="s">
        <v>126</v>
      </c>
      <c r="AV158" s="13" t="s">
        <v>276</v>
      </c>
      <c r="AW158" s="13" t="s">
        <v>35</v>
      </c>
      <c r="AX158" s="13" t="s">
        <v>85</v>
      </c>
      <c r="AY158" s="270" t="s">
        <v>272</v>
      </c>
    </row>
    <row r="159" s="1" customFormat="1" ht="25.5" customHeight="1">
      <c r="B159" s="48"/>
      <c r="C159" s="223" t="s">
        <v>440</v>
      </c>
      <c r="D159" s="223" t="s">
        <v>273</v>
      </c>
      <c r="E159" s="224" t="s">
        <v>1150</v>
      </c>
      <c r="F159" s="225" t="s">
        <v>1151</v>
      </c>
      <c r="G159" s="225"/>
      <c r="H159" s="225"/>
      <c r="I159" s="225"/>
      <c r="J159" s="226" t="s">
        <v>546</v>
      </c>
      <c r="K159" s="227">
        <v>44</v>
      </c>
      <c r="L159" s="228">
        <v>0</v>
      </c>
      <c r="M159" s="229"/>
      <c r="N159" s="230">
        <f>ROUND(L159*K159,2)</f>
        <v>0</v>
      </c>
      <c r="O159" s="230"/>
      <c r="P159" s="230"/>
      <c r="Q159" s="230"/>
      <c r="R159" s="50"/>
      <c r="T159" s="231" t="s">
        <v>22</v>
      </c>
      <c r="U159" s="58" t="s">
        <v>42</v>
      </c>
      <c r="V159" s="49"/>
      <c r="W159" s="232">
        <f>V159*K159</f>
        <v>0</v>
      </c>
      <c r="X159" s="232">
        <v>0</v>
      </c>
      <c r="Y159" s="232">
        <f>X159*K159</f>
        <v>0</v>
      </c>
      <c r="Z159" s="232">
        <v>0</v>
      </c>
      <c r="AA159" s="233">
        <f>Z159*K159</f>
        <v>0</v>
      </c>
      <c r="AR159" s="24" t="s">
        <v>276</v>
      </c>
      <c r="AT159" s="24" t="s">
        <v>273</v>
      </c>
      <c r="AU159" s="24" t="s">
        <v>126</v>
      </c>
      <c r="AY159" s="24" t="s">
        <v>272</v>
      </c>
      <c r="BE159" s="144">
        <f>IF(U159="základní",N159,0)</f>
        <v>0</v>
      </c>
      <c r="BF159" s="144">
        <f>IF(U159="snížená",N159,0)</f>
        <v>0</v>
      </c>
      <c r="BG159" s="144">
        <f>IF(U159="zákl. přenesená",N159,0)</f>
        <v>0</v>
      </c>
      <c r="BH159" s="144">
        <f>IF(U159="sníž. přenesená",N159,0)</f>
        <v>0</v>
      </c>
      <c r="BI159" s="144">
        <f>IF(U159="nulová",N159,0)</f>
        <v>0</v>
      </c>
      <c r="BJ159" s="24" t="s">
        <v>85</v>
      </c>
      <c r="BK159" s="144">
        <f>ROUND(L159*K159,2)</f>
        <v>0</v>
      </c>
      <c r="BL159" s="24" t="s">
        <v>276</v>
      </c>
      <c r="BM159" s="24" t="s">
        <v>1522</v>
      </c>
    </row>
    <row r="160" s="1" customFormat="1" ht="25.5" customHeight="1">
      <c r="B160" s="48"/>
      <c r="C160" s="223" t="s">
        <v>445</v>
      </c>
      <c r="D160" s="223" t="s">
        <v>273</v>
      </c>
      <c r="E160" s="224" t="s">
        <v>1153</v>
      </c>
      <c r="F160" s="225" t="s">
        <v>1154</v>
      </c>
      <c r="G160" s="225"/>
      <c r="H160" s="225"/>
      <c r="I160" s="225"/>
      <c r="J160" s="226" t="s">
        <v>411</v>
      </c>
      <c r="K160" s="227">
        <v>4</v>
      </c>
      <c r="L160" s="228">
        <v>0</v>
      </c>
      <c r="M160" s="229"/>
      <c r="N160" s="230">
        <f>ROUND(L160*K160,2)</f>
        <v>0</v>
      </c>
      <c r="O160" s="230"/>
      <c r="P160" s="230"/>
      <c r="Q160" s="230"/>
      <c r="R160" s="50"/>
      <c r="T160" s="231" t="s">
        <v>22</v>
      </c>
      <c r="U160" s="58" t="s">
        <v>42</v>
      </c>
      <c r="V160" s="49"/>
      <c r="W160" s="232">
        <f>V160*K160</f>
        <v>0</v>
      </c>
      <c r="X160" s="232">
        <v>0.46009</v>
      </c>
      <c r="Y160" s="232">
        <f>X160*K160</f>
        <v>1.84036</v>
      </c>
      <c r="Z160" s="232">
        <v>0</v>
      </c>
      <c r="AA160" s="233">
        <f>Z160*K160</f>
        <v>0</v>
      </c>
      <c r="AR160" s="24" t="s">
        <v>276</v>
      </c>
      <c r="AT160" s="24" t="s">
        <v>273</v>
      </c>
      <c r="AU160" s="24" t="s">
        <v>126</v>
      </c>
      <c r="AY160" s="24" t="s">
        <v>272</v>
      </c>
      <c r="BE160" s="144">
        <f>IF(U160="základní",N160,0)</f>
        <v>0</v>
      </c>
      <c r="BF160" s="144">
        <f>IF(U160="snížená",N160,0)</f>
        <v>0</v>
      </c>
      <c r="BG160" s="144">
        <f>IF(U160="zákl. přenesená",N160,0)</f>
        <v>0</v>
      </c>
      <c r="BH160" s="144">
        <f>IF(U160="sníž. přenesená",N160,0)</f>
        <v>0</v>
      </c>
      <c r="BI160" s="144">
        <f>IF(U160="nulová",N160,0)</f>
        <v>0</v>
      </c>
      <c r="BJ160" s="24" t="s">
        <v>85</v>
      </c>
      <c r="BK160" s="144">
        <f>ROUND(L160*K160,2)</f>
        <v>0</v>
      </c>
      <c r="BL160" s="24" t="s">
        <v>276</v>
      </c>
      <c r="BM160" s="24" t="s">
        <v>1523</v>
      </c>
    </row>
    <row r="161" s="9" customFormat="1" ht="29.88" customHeight="1">
      <c r="B161" s="208"/>
      <c r="C161" s="209"/>
      <c r="D161" s="219" t="s">
        <v>1224</v>
      </c>
      <c r="E161" s="219"/>
      <c r="F161" s="219"/>
      <c r="G161" s="219"/>
      <c r="H161" s="219"/>
      <c r="I161" s="219"/>
      <c r="J161" s="219"/>
      <c r="K161" s="219"/>
      <c r="L161" s="219"/>
      <c r="M161" s="219"/>
      <c r="N161" s="283">
        <f>BK161</f>
        <v>0</v>
      </c>
      <c r="O161" s="284"/>
      <c r="P161" s="284"/>
      <c r="Q161" s="284"/>
      <c r="R161" s="212"/>
      <c r="T161" s="213"/>
      <c r="U161" s="209"/>
      <c r="V161" s="209"/>
      <c r="W161" s="214">
        <f>SUM(W162:W167)</f>
        <v>0</v>
      </c>
      <c r="X161" s="209"/>
      <c r="Y161" s="214">
        <f>SUM(Y162:Y167)</f>
        <v>0</v>
      </c>
      <c r="Z161" s="209"/>
      <c r="AA161" s="215">
        <f>SUM(AA162:AA167)</f>
        <v>0</v>
      </c>
      <c r="AR161" s="216" t="s">
        <v>85</v>
      </c>
      <c r="AT161" s="217" t="s">
        <v>76</v>
      </c>
      <c r="AU161" s="217" t="s">
        <v>85</v>
      </c>
      <c r="AY161" s="216" t="s">
        <v>272</v>
      </c>
      <c r="BK161" s="218">
        <f>SUM(BK162:BK167)</f>
        <v>0</v>
      </c>
    </row>
    <row r="162" s="1" customFormat="1" ht="25.5" customHeight="1">
      <c r="B162" s="48"/>
      <c r="C162" s="223" t="s">
        <v>453</v>
      </c>
      <c r="D162" s="223" t="s">
        <v>273</v>
      </c>
      <c r="E162" s="224" t="s">
        <v>1524</v>
      </c>
      <c r="F162" s="225" t="s">
        <v>1525</v>
      </c>
      <c r="G162" s="225"/>
      <c r="H162" s="225"/>
      <c r="I162" s="225"/>
      <c r="J162" s="226" t="s">
        <v>321</v>
      </c>
      <c r="K162" s="227">
        <v>0.067000000000000004</v>
      </c>
      <c r="L162" s="228">
        <v>0</v>
      </c>
      <c r="M162" s="229"/>
      <c r="N162" s="230">
        <f>ROUND(L162*K162,2)</f>
        <v>0</v>
      </c>
      <c r="O162" s="230"/>
      <c r="P162" s="230"/>
      <c r="Q162" s="230"/>
      <c r="R162" s="50"/>
      <c r="T162" s="231" t="s">
        <v>22</v>
      </c>
      <c r="U162" s="58" t="s">
        <v>42</v>
      </c>
      <c r="V162" s="49"/>
      <c r="W162" s="232">
        <f>V162*K162</f>
        <v>0</v>
      </c>
      <c r="X162" s="232">
        <v>0</v>
      </c>
      <c r="Y162" s="232">
        <f>X162*K162</f>
        <v>0</v>
      </c>
      <c r="Z162" s="232">
        <v>0</v>
      </c>
      <c r="AA162" s="233">
        <f>Z162*K162</f>
        <v>0</v>
      </c>
      <c r="AR162" s="24" t="s">
        <v>276</v>
      </c>
      <c r="AT162" s="24" t="s">
        <v>273</v>
      </c>
      <c r="AU162" s="24" t="s">
        <v>126</v>
      </c>
      <c r="AY162" s="24" t="s">
        <v>272</v>
      </c>
      <c r="BE162" s="144">
        <f>IF(U162="základní",N162,0)</f>
        <v>0</v>
      </c>
      <c r="BF162" s="144">
        <f>IF(U162="snížená",N162,0)</f>
        <v>0</v>
      </c>
      <c r="BG162" s="144">
        <f>IF(U162="zákl. přenesená",N162,0)</f>
        <v>0</v>
      </c>
      <c r="BH162" s="144">
        <f>IF(U162="sníž. přenesená",N162,0)</f>
        <v>0</v>
      </c>
      <c r="BI162" s="144">
        <f>IF(U162="nulová",N162,0)</f>
        <v>0</v>
      </c>
      <c r="BJ162" s="24" t="s">
        <v>85</v>
      </c>
      <c r="BK162" s="144">
        <f>ROUND(L162*K162,2)</f>
        <v>0</v>
      </c>
      <c r="BL162" s="24" t="s">
        <v>276</v>
      </c>
      <c r="BM162" s="24" t="s">
        <v>1526</v>
      </c>
    </row>
    <row r="163" s="1" customFormat="1" ht="25.5" customHeight="1">
      <c r="B163" s="48"/>
      <c r="C163" s="223" t="s">
        <v>459</v>
      </c>
      <c r="D163" s="223" t="s">
        <v>273</v>
      </c>
      <c r="E163" s="224" t="s">
        <v>1527</v>
      </c>
      <c r="F163" s="225" t="s">
        <v>1528</v>
      </c>
      <c r="G163" s="225"/>
      <c r="H163" s="225"/>
      <c r="I163" s="225"/>
      <c r="J163" s="226" t="s">
        <v>321</v>
      </c>
      <c r="K163" s="227">
        <v>1.9430000000000001</v>
      </c>
      <c r="L163" s="228">
        <v>0</v>
      </c>
      <c r="M163" s="229"/>
      <c r="N163" s="230">
        <f>ROUND(L163*K163,2)</f>
        <v>0</v>
      </c>
      <c r="O163" s="230"/>
      <c r="P163" s="230"/>
      <c r="Q163" s="230"/>
      <c r="R163" s="50"/>
      <c r="T163" s="231" t="s">
        <v>22</v>
      </c>
      <c r="U163" s="58" t="s">
        <v>42</v>
      </c>
      <c r="V163" s="49"/>
      <c r="W163" s="232">
        <f>V163*K163</f>
        <v>0</v>
      </c>
      <c r="X163" s="232">
        <v>0</v>
      </c>
      <c r="Y163" s="232">
        <f>X163*K163</f>
        <v>0</v>
      </c>
      <c r="Z163" s="232">
        <v>0</v>
      </c>
      <c r="AA163" s="233">
        <f>Z163*K163</f>
        <v>0</v>
      </c>
      <c r="AR163" s="24" t="s">
        <v>276</v>
      </c>
      <c r="AT163" s="24" t="s">
        <v>273</v>
      </c>
      <c r="AU163" s="24" t="s">
        <v>126</v>
      </c>
      <c r="AY163" s="24" t="s">
        <v>272</v>
      </c>
      <c r="BE163" s="144">
        <f>IF(U163="základní",N163,0)</f>
        <v>0</v>
      </c>
      <c r="BF163" s="144">
        <f>IF(U163="snížená",N163,0)</f>
        <v>0</v>
      </c>
      <c r="BG163" s="144">
        <f>IF(U163="zákl. přenesená",N163,0)</f>
        <v>0</v>
      </c>
      <c r="BH163" s="144">
        <f>IF(U163="sníž. přenesená",N163,0)</f>
        <v>0</v>
      </c>
      <c r="BI163" s="144">
        <f>IF(U163="nulová",N163,0)</f>
        <v>0</v>
      </c>
      <c r="BJ163" s="24" t="s">
        <v>85</v>
      </c>
      <c r="BK163" s="144">
        <f>ROUND(L163*K163,2)</f>
        <v>0</v>
      </c>
      <c r="BL163" s="24" t="s">
        <v>276</v>
      </c>
      <c r="BM163" s="24" t="s">
        <v>1529</v>
      </c>
    </row>
    <row r="164" s="10" customFormat="1" ht="16.5" customHeight="1">
      <c r="B164" s="234"/>
      <c r="C164" s="235"/>
      <c r="D164" s="235"/>
      <c r="E164" s="236" t="s">
        <v>22</v>
      </c>
      <c r="F164" s="237" t="s">
        <v>1530</v>
      </c>
      <c r="G164" s="238"/>
      <c r="H164" s="238"/>
      <c r="I164" s="238"/>
      <c r="J164" s="235"/>
      <c r="K164" s="236" t="s">
        <v>22</v>
      </c>
      <c r="L164" s="235"/>
      <c r="M164" s="235"/>
      <c r="N164" s="235"/>
      <c r="O164" s="235"/>
      <c r="P164" s="235"/>
      <c r="Q164" s="235"/>
      <c r="R164" s="239"/>
      <c r="T164" s="240"/>
      <c r="U164" s="235"/>
      <c r="V164" s="235"/>
      <c r="W164" s="235"/>
      <c r="X164" s="235"/>
      <c r="Y164" s="235"/>
      <c r="Z164" s="235"/>
      <c r="AA164" s="241"/>
      <c r="AT164" s="242" t="s">
        <v>280</v>
      </c>
      <c r="AU164" s="242" t="s">
        <v>126</v>
      </c>
      <c r="AV164" s="10" t="s">
        <v>85</v>
      </c>
      <c r="AW164" s="10" t="s">
        <v>35</v>
      </c>
      <c r="AX164" s="10" t="s">
        <v>77</v>
      </c>
      <c r="AY164" s="242" t="s">
        <v>272</v>
      </c>
    </row>
    <row r="165" s="11" customFormat="1" ht="16.5" customHeight="1">
      <c r="B165" s="243"/>
      <c r="C165" s="244"/>
      <c r="D165" s="244"/>
      <c r="E165" s="245" t="s">
        <v>22</v>
      </c>
      <c r="F165" s="246" t="s">
        <v>1531</v>
      </c>
      <c r="G165" s="244"/>
      <c r="H165" s="244"/>
      <c r="I165" s="244"/>
      <c r="J165" s="244"/>
      <c r="K165" s="247">
        <v>1.9430000000000001</v>
      </c>
      <c r="L165" s="244"/>
      <c r="M165" s="244"/>
      <c r="N165" s="244"/>
      <c r="O165" s="244"/>
      <c r="P165" s="244"/>
      <c r="Q165" s="244"/>
      <c r="R165" s="248"/>
      <c r="T165" s="249"/>
      <c r="U165" s="244"/>
      <c r="V165" s="244"/>
      <c r="W165" s="244"/>
      <c r="X165" s="244"/>
      <c r="Y165" s="244"/>
      <c r="Z165" s="244"/>
      <c r="AA165" s="250"/>
      <c r="AT165" s="251" t="s">
        <v>280</v>
      </c>
      <c r="AU165" s="251" t="s">
        <v>126</v>
      </c>
      <c r="AV165" s="11" t="s">
        <v>126</v>
      </c>
      <c r="AW165" s="11" t="s">
        <v>35</v>
      </c>
      <c r="AX165" s="11" t="s">
        <v>77</v>
      </c>
      <c r="AY165" s="251" t="s">
        <v>272</v>
      </c>
    </row>
    <row r="166" s="13" customFormat="1" ht="16.5" customHeight="1">
      <c r="B166" s="262"/>
      <c r="C166" s="263"/>
      <c r="D166" s="263"/>
      <c r="E166" s="264" t="s">
        <v>22</v>
      </c>
      <c r="F166" s="265" t="s">
        <v>285</v>
      </c>
      <c r="G166" s="263"/>
      <c r="H166" s="263"/>
      <c r="I166" s="263"/>
      <c r="J166" s="263"/>
      <c r="K166" s="266">
        <v>1.9430000000000001</v>
      </c>
      <c r="L166" s="263"/>
      <c r="M166" s="263"/>
      <c r="N166" s="263"/>
      <c r="O166" s="263"/>
      <c r="P166" s="263"/>
      <c r="Q166" s="263"/>
      <c r="R166" s="267"/>
      <c r="T166" s="268"/>
      <c r="U166" s="263"/>
      <c r="V166" s="263"/>
      <c r="W166" s="263"/>
      <c r="X166" s="263"/>
      <c r="Y166" s="263"/>
      <c r="Z166" s="263"/>
      <c r="AA166" s="269"/>
      <c r="AT166" s="270" t="s">
        <v>280</v>
      </c>
      <c r="AU166" s="270" t="s">
        <v>126</v>
      </c>
      <c r="AV166" s="13" t="s">
        <v>276</v>
      </c>
      <c r="AW166" s="13" t="s">
        <v>35</v>
      </c>
      <c r="AX166" s="13" t="s">
        <v>85</v>
      </c>
      <c r="AY166" s="270" t="s">
        <v>272</v>
      </c>
    </row>
    <row r="167" s="1" customFormat="1" ht="25.5" customHeight="1">
      <c r="B167" s="48"/>
      <c r="C167" s="223" t="s">
        <v>465</v>
      </c>
      <c r="D167" s="223" t="s">
        <v>273</v>
      </c>
      <c r="E167" s="224" t="s">
        <v>1532</v>
      </c>
      <c r="F167" s="225" t="s">
        <v>1533</v>
      </c>
      <c r="G167" s="225"/>
      <c r="H167" s="225"/>
      <c r="I167" s="225"/>
      <c r="J167" s="226" t="s">
        <v>321</v>
      </c>
      <c r="K167" s="227">
        <v>0.067000000000000004</v>
      </c>
      <c r="L167" s="228">
        <v>0</v>
      </c>
      <c r="M167" s="229"/>
      <c r="N167" s="230">
        <f>ROUND(L167*K167,2)</f>
        <v>0</v>
      </c>
      <c r="O167" s="230"/>
      <c r="P167" s="230"/>
      <c r="Q167" s="230"/>
      <c r="R167" s="50"/>
      <c r="T167" s="231" t="s">
        <v>22</v>
      </c>
      <c r="U167" s="58" t="s">
        <v>42</v>
      </c>
      <c r="V167" s="49"/>
      <c r="W167" s="232">
        <f>V167*K167</f>
        <v>0</v>
      </c>
      <c r="X167" s="232">
        <v>0</v>
      </c>
      <c r="Y167" s="232">
        <f>X167*K167</f>
        <v>0</v>
      </c>
      <c r="Z167" s="232">
        <v>0</v>
      </c>
      <c r="AA167" s="233">
        <f>Z167*K167</f>
        <v>0</v>
      </c>
      <c r="AR167" s="24" t="s">
        <v>276</v>
      </c>
      <c r="AT167" s="24" t="s">
        <v>273</v>
      </c>
      <c r="AU167" s="24" t="s">
        <v>126</v>
      </c>
      <c r="AY167" s="24" t="s">
        <v>272</v>
      </c>
      <c r="BE167" s="144">
        <f>IF(U167="základní",N167,0)</f>
        <v>0</v>
      </c>
      <c r="BF167" s="144">
        <f>IF(U167="snížená",N167,0)</f>
        <v>0</v>
      </c>
      <c r="BG167" s="144">
        <f>IF(U167="zákl. přenesená",N167,0)</f>
        <v>0</v>
      </c>
      <c r="BH167" s="144">
        <f>IF(U167="sníž. přenesená",N167,0)</f>
        <v>0</v>
      </c>
      <c r="BI167" s="144">
        <f>IF(U167="nulová",N167,0)</f>
        <v>0</v>
      </c>
      <c r="BJ167" s="24" t="s">
        <v>85</v>
      </c>
      <c r="BK167" s="144">
        <f>ROUND(L167*K167,2)</f>
        <v>0</v>
      </c>
      <c r="BL167" s="24" t="s">
        <v>276</v>
      </c>
      <c r="BM167" s="24" t="s">
        <v>1534</v>
      </c>
    </row>
    <row r="168" s="9" customFormat="1" ht="29.88" customHeight="1">
      <c r="B168" s="208"/>
      <c r="C168" s="209"/>
      <c r="D168" s="219" t="s">
        <v>235</v>
      </c>
      <c r="E168" s="219"/>
      <c r="F168" s="219"/>
      <c r="G168" s="219"/>
      <c r="H168" s="219"/>
      <c r="I168" s="219"/>
      <c r="J168" s="219"/>
      <c r="K168" s="219"/>
      <c r="L168" s="219"/>
      <c r="M168" s="219"/>
      <c r="N168" s="283">
        <f>BK168</f>
        <v>0</v>
      </c>
      <c r="O168" s="284"/>
      <c r="P168" s="284"/>
      <c r="Q168" s="284"/>
      <c r="R168" s="212"/>
      <c r="T168" s="213"/>
      <c r="U168" s="209"/>
      <c r="V168" s="209"/>
      <c r="W168" s="214">
        <f>SUM(W169:W170)</f>
        <v>0</v>
      </c>
      <c r="X168" s="209"/>
      <c r="Y168" s="214">
        <f>SUM(Y169:Y170)</f>
        <v>0</v>
      </c>
      <c r="Z168" s="209"/>
      <c r="AA168" s="215">
        <f>SUM(AA169:AA170)</f>
        <v>0</v>
      </c>
      <c r="AR168" s="216" t="s">
        <v>85</v>
      </c>
      <c r="AT168" s="217" t="s">
        <v>76</v>
      </c>
      <c r="AU168" s="217" t="s">
        <v>85</v>
      </c>
      <c r="AY168" s="216" t="s">
        <v>272</v>
      </c>
      <c r="BK168" s="218">
        <f>SUM(BK169:BK170)</f>
        <v>0</v>
      </c>
    </row>
    <row r="169" s="1" customFormat="1" ht="38.25" customHeight="1">
      <c r="B169" s="48"/>
      <c r="C169" s="223" t="s">
        <v>469</v>
      </c>
      <c r="D169" s="223" t="s">
        <v>273</v>
      </c>
      <c r="E169" s="224" t="s">
        <v>1535</v>
      </c>
      <c r="F169" s="225" t="s">
        <v>1536</v>
      </c>
      <c r="G169" s="225"/>
      <c r="H169" s="225"/>
      <c r="I169" s="225"/>
      <c r="J169" s="226" t="s">
        <v>321</v>
      </c>
      <c r="K169" s="227">
        <v>2.028</v>
      </c>
      <c r="L169" s="228">
        <v>0</v>
      </c>
      <c r="M169" s="229"/>
      <c r="N169" s="230">
        <f>ROUND(L169*K169,2)</f>
        <v>0</v>
      </c>
      <c r="O169" s="230"/>
      <c r="P169" s="230"/>
      <c r="Q169" s="230"/>
      <c r="R169" s="50"/>
      <c r="T169" s="231" t="s">
        <v>22</v>
      </c>
      <c r="U169" s="58" t="s">
        <v>42</v>
      </c>
      <c r="V169" s="49"/>
      <c r="W169" s="232">
        <f>V169*K169</f>
        <v>0</v>
      </c>
      <c r="X169" s="232">
        <v>0</v>
      </c>
      <c r="Y169" s="232">
        <f>X169*K169</f>
        <v>0</v>
      </c>
      <c r="Z169" s="232">
        <v>0</v>
      </c>
      <c r="AA169" s="233">
        <f>Z169*K169</f>
        <v>0</v>
      </c>
      <c r="AR169" s="24" t="s">
        <v>276</v>
      </c>
      <c r="AT169" s="24" t="s">
        <v>273</v>
      </c>
      <c r="AU169" s="24" t="s">
        <v>126</v>
      </c>
      <c r="AY169" s="24" t="s">
        <v>272</v>
      </c>
      <c r="BE169" s="144">
        <f>IF(U169="základní",N169,0)</f>
        <v>0</v>
      </c>
      <c r="BF169" s="144">
        <f>IF(U169="snížená",N169,0)</f>
        <v>0</v>
      </c>
      <c r="BG169" s="144">
        <f>IF(U169="zákl. přenesená",N169,0)</f>
        <v>0</v>
      </c>
      <c r="BH169" s="144">
        <f>IF(U169="sníž. přenesená",N169,0)</f>
        <v>0</v>
      </c>
      <c r="BI169" s="144">
        <f>IF(U169="nulová",N169,0)</f>
        <v>0</v>
      </c>
      <c r="BJ169" s="24" t="s">
        <v>85</v>
      </c>
      <c r="BK169" s="144">
        <f>ROUND(L169*K169,2)</f>
        <v>0</v>
      </c>
      <c r="BL169" s="24" t="s">
        <v>276</v>
      </c>
      <c r="BM169" s="24" t="s">
        <v>1537</v>
      </c>
    </row>
    <row r="170" s="1" customFormat="1" ht="38.25" customHeight="1">
      <c r="B170" s="48"/>
      <c r="C170" s="223" t="s">
        <v>476</v>
      </c>
      <c r="D170" s="223" t="s">
        <v>273</v>
      </c>
      <c r="E170" s="224" t="s">
        <v>1538</v>
      </c>
      <c r="F170" s="225" t="s">
        <v>1539</v>
      </c>
      <c r="G170" s="225"/>
      <c r="H170" s="225"/>
      <c r="I170" s="225"/>
      <c r="J170" s="226" t="s">
        <v>321</v>
      </c>
      <c r="K170" s="227">
        <v>2.028</v>
      </c>
      <c r="L170" s="228">
        <v>0</v>
      </c>
      <c r="M170" s="229"/>
      <c r="N170" s="230">
        <f>ROUND(L170*K170,2)</f>
        <v>0</v>
      </c>
      <c r="O170" s="230"/>
      <c r="P170" s="230"/>
      <c r="Q170" s="230"/>
      <c r="R170" s="50"/>
      <c r="T170" s="231" t="s">
        <v>22</v>
      </c>
      <c r="U170" s="58" t="s">
        <v>42</v>
      </c>
      <c r="V170" s="49"/>
      <c r="W170" s="232">
        <f>V170*K170</f>
        <v>0</v>
      </c>
      <c r="X170" s="232">
        <v>0</v>
      </c>
      <c r="Y170" s="232">
        <f>X170*K170</f>
        <v>0</v>
      </c>
      <c r="Z170" s="232">
        <v>0</v>
      </c>
      <c r="AA170" s="233">
        <f>Z170*K170</f>
        <v>0</v>
      </c>
      <c r="AR170" s="24" t="s">
        <v>276</v>
      </c>
      <c r="AT170" s="24" t="s">
        <v>273</v>
      </c>
      <c r="AU170" s="24" t="s">
        <v>126</v>
      </c>
      <c r="AY170" s="24" t="s">
        <v>272</v>
      </c>
      <c r="BE170" s="144">
        <f>IF(U170="základní",N170,0)</f>
        <v>0</v>
      </c>
      <c r="BF170" s="144">
        <f>IF(U170="snížená",N170,0)</f>
        <v>0</v>
      </c>
      <c r="BG170" s="144">
        <f>IF(U170="zákl. přenesená",N170,0)</f>
        <v>0</v>
      </c>
      <c r="BH170" s="144">
        <f>IF(U170="sníž. přenesená",N170,0)</f>
        <v>0</v>
      </c>
      <c r="BI170" s="144">
        <f>IF(U170="nulová",N170,0)</f>
        <v>0</v>
      </c>
      <c r="BJ170" s="24" t="s">
        <v>85</v>
      </c>
      <c r="BK170" s="144">
        <f>ROUND(L170*K170,2)</f>
        <v>0</v>
      </c>
      <c r="BL170" s="24" t="s">
        <v>276</v>
      </c>
      <c r="BM170" s="24" t="s">
        <v>1540</v>
      </c>
    </row>
    <row r="171" s="9" customFormat="1" ht="37.44001" customHeight="1">
      <c r="B171" s="208"/>
      <c r="C171" s="209"/>
      <c r="D171" s="210" t="s">
        <v>1451</v>
      </c>
      <c r="E171" s="210"/>
      <c r="F171" s="210"/>
      <c r="G171" s="210"/>
      <c r="H171" s="210"/>
      <c r="I171" s="210"/>
      <c r="J171" s="210"/>
      <c r="K171" s="210"/>
      <c r="L171" s="210"/>
      <c r="M171" s="210"/>
      <c r="N171" s="281">
        <f>BK171</f>
        <v>0</v>
      </c>
      <c r="O171" s="282"/>
      <c r="P171" s="282"/>
      <c r="Q171" s="282"/>
      <c r="R171" s="212"/>
      <c r="T171" s="213"/>
      <c r="U171" s="209"/>
      <c r="V171" s="209"/>
      <c r="W171" s="214">
        <f>W172+W174</f>
        <v>0</v>
      </c>
      <c r="X171" s="209"/>
      <c r="Y171" s="214">
        <f>Y172+Y174</f>
        <v>0</v>
      </c>
      <c r="Z171" s="209"/>
      <c r="AA171" s="215">
        <f>AA172+AA174</f>
        <v>0.067139999999999991</v>
      </c>
      <c r="AR171" s="216" t="s">
        <v>126</v>
      </c>
      <c r="AT171" s="217" t="s">
        <v>76</v>
      </c>
      <c r="AU171" s="217" t="s">
        <v>77</v>
      </c>
      <c r="AY171" s="216" t="s">
        <v>272</v>
      </c>
      <c r="BK171" s="218">
        <f>BK172+BK174</f>
        <v>0</v>
      </c>
    </row>
    <row r="172" s="9" customFormat="1" ht="19.92" customHeight="1">
      <c r="B172" s="208"/>
      <c r="C172" s="209"/>
      <c r="D172" s="219" t="s">
        <v>239</v>
      </c>
      <c r="E172" s="219"/>
      <c r="F172" s="219"/>
      <c r="G172" s="219"/>
      <c r="H172" s="219"/>
      <c r="I172" s="219"/>
      <c r="J172" s="219"/>
      <c r="K172" s="219"/>
      <c r="L172" s="219"/>
      <c r="M172" s="219"/>
      <c r="N172" s="221">
        <f>BK172</f>
        <v>0</v>
      </c>
      <c r="O172" s="222"/>
      <c r="P172" s="222"/>
      <c r="Q172" s="222"/>
      <c r="R172" s="212"/>
      <c r="T172" s="213"/>
      <c r="U172" s="209"/>
      <c r="V172" s="209"/>
      <c r="W172" s="214">
        <f>W173</f>
        <v>0</v>
      </c>
      <c r="X172" s="209"/>
      <c r="Y172" s="214">
        <f>Y173</f>
        <v>0</v>
      </c>
      <c r="Z172" s="209"/>
      <c r="AA172" s="215">
        <f>AA173</f>
        <v>0.067139999999999991</v>
      </c>
      <c r="AR172" s="216" t="s">
        <v>126</v>
      </c>
      <c r="AT172" s="217" t="s">
        <v>76</v>
      </c>
      <c r="AU172" s="217" t="s">
        <v>85</v>
      </c>
      <c r="AY172" s="216" t="s">
        <v>272</v>
      </c>
      <c r="BK172" s="218">
        <f>BK173</f>
        <v>0</v>
      </c>
    </row>
    <row r="173" s="1" customFormat="1" ht="16.5" customHeight="1">
      <c r="B173" s="48"/>
      <c r="C173" s="223" t="s">
        <v>484</v>
      </c>
      <c r="D173" s="223" t="s">
        <v>273</v>
      </c>
      <c r="E173" s="224" t="s">
        <v>1541</v>
      </c>
      <c r="F173" s="225" t="s">
        <v>1542</v>
      </c>
      <c r="G173" s="225"/>
      <c r="H173" s="225"/>
      <c r="I173" s="225"/>
      <c r="J173" s="226" t="s">
        <v>546</v>
      </c>
      <c r="K173" s="227">
        <v>4.5</v>
      </c>
      <c r="L173" s="228">
        <v>0</v>
      </c>
      <c r="M173" s="229"/>
      <c r="N173" s="230">
        <f>ROUND(L173*K173,2)</f>
        <v>0</v>
      </c>
      <c r="O173" s="230"/>
      <c r="P173" s="230"/>
      <c r="Q173" s="230"/>
      <c r="R173" s="50"/>
      <c r="T173" s="231" t="s">
        <v>22</v>
      </c>
      <c r="U173" s="58" t="s">
        <v>42</v>
      </c>
      <c r="V173" s="49"/>
      <c r="W173" s="232">
        <f>V173*K173</f>
        <v>0</v>
      </c>
      <c r="X173" s="232">
        <v>0</v>
      </c>
      <c r="Y173" s="232">
        <f>X173*K173</f>
        <v>0</v>
      </c>
      <c r="Z173" s="232">
        <v>0.014919999999999999</v>
      </c>
      <c r="AA173" s="233">
        <f>Z173*K173</f>
        <v>0.067139999999999991</v>
      </c>
      <c r="AR173" s="24" t="s">
        <v>369</v>
      </c>
      <c r="AT173" s="24" t="s">
        <v>273</v>
      </c>
      <c r="AU173" s="24" t="s">
        <v>126</v>
      </c>
      <c r="AY173" s="24" t="s">
        <v>272</v>
      </c>
      <c r="BE173" s="144">
        <f>IF(U173="základní",N173,0)</f>
        <v>0</v>
      </c>
      <c r="BF173" s="144">
        <f>IF(U173="snížená",N173,0)</f>
        <v>0</v>
      </c>
      <c r="BG173" s="144">
        <f>IF(U173="zákl. přenesená",N173,0)</f>
        <v>0</v>
      </c>
      <c r="BH173" s="144">
        <f>IF(U173="sníž. přenesená",N173,0)</f>
        <v>0</v>
      </c>
      <c r="BI173" s="144">
        <f>IF(U173="nulová",N173,0)</f>
        <v>0</v>
      </c>
      <c r="BJ173" s="24" t="s">
        <v>85</v>
      </c>
      <c r="BK173" s="144">
        <f>ROUND(L173*K173,2)</f>
        <v>0</v>
      </c>
      <c r="BL173" s="24" t="s">
        <v>369</v>
      </c>
      <c r="BM173" s="24" t="s">
        <v>1543</v>
      </c>
    </row>
    <row r="174" s="9" customFormat="1" ht="29.88" customHeight="1">
      <c r="B174" s="208"/>
      <c r="C174" s="209"/>
      <c r="D174" s="219" t="s">
        <v>1452</v>
      </c>
      <c r="E174" s="219"/>
      <c r="F174" s="219"/>
      <c r="G174" s="219"/>
      <c r="H174" s="219"/>
      <c r="I174" s="219"/>
      <c r="J174" s="219"/>
      <c r="K174" s="219"/>
      <c r="L174" s="219"/>
      <c r="M174" s="219"/>
      <c r="N174" s="283">
        <f>BK174</f>
        <v>0</v>
      </c>
      <c r="O174" s="284"/>
      <c r="P174" s="284"/>
      <c r="Q174" s="284"/>
      <c r="R174" s="212"/>
      <c r="T174" s="213"/>
      <c r="U174" s="209"/>
      <c r="V174" s="209"/>
      <c r="W174" s="214">
        <f>SUM(W175:W179)</f>
        <v>0</v>
      </c>
      <c r="X174" s="209"/>
      <c r="Y174" s="214">
        <f>SUM(Y175:Y179)</f>
        <v>0</v>
      </c>
      <c r="Z174" s="209"/>
      <c r="AA174" s="215">
        <f>SUM(AA175:AA179)</f>
        <v>0</v>
      </c>
      <c r="AR174" s="216" t="s">
        <v>126</v>
      </c>
      <c r="AT174" s="217" t="s">
        <v>76</v>
      </c>
      <c r="AU174" s="217" t="s">
        <v>85</v>
      </c>
      <c r="AY174" s="216" t="s">
        <v>272</v>
      </c>
      <c r="BK174" s="218">
        <f>SUM(BK175:BK179)</f>
        <v>0</v>
      </c>
    </row>
    <row r="175" s="1" customFormat="1" ht="25.5" customHeight="1">
      <c r="B175" s="48"/>
      <c r="C175" s="223" t="s">
        <v>490</v>
      </c>
      <c r="D175" s="223" t="s">
        <v>273</v>
      </c>
      <c r="E175" s="224" t="s">
        <v>1544</v>
      </c>
      <c r="F175" s="225" t="s">
        <v>1545</v>
      </c>
      <c r="G175" s="225"/>
      <c r="H175" s="225"/>
      <c r="I175" s="225"/>
      <c r="J175" s="226" t="s">
        <v>411</v>
      </c>
      <c r="K175" s="227">
        <v>1</v>
      </c>
      <c r="L175" s="228">
        <v>0</v>
      </c>
      <c r="M175" s="229"/>
      <c r="N175" s="230">
        <f>ROUND(L175*K175,2)</f>
        <v>0</v>
      </c>
      <c r="O175" s="230"/>
      <c r="P175" s="230"/>
      <c r="Q175" s="230"/>
      <c r="R175" s="50"/>
      <c r="T175" s="231" t="s">
        <v>22</v>
      </c>
      <c r="U175" s="58" t="s">
        <v>42</v>
      </c>
      <c r="V175" s="49"/>
      <c r="W175" s="232">
        <f>V175*K175</f>
        <v>0</v>
      </c>
      <c r="X175" s="232">
        <v>0</v>
      </c>
      <c r="Y175" s="232">
        <f>X175*K175</f>
        <v>0</v>
      </c>
      <c r="Z175" s="232">
        <v>0</v>
      </c>
      <c r="AA175" s="233">
        <f>Z175*K175</f>
        <v>0</v>
      </c>
      <c r="AR175" s="24" t="s">
        <v>369</v>
      </c>
      <c r="AT175" s="24" t="s">
        <v>273</v>
      </c>
      <c r="AU175" s="24" t="s">
        <v>126</v>
      </c>
      <c r="AY175" s="24" t="s">
        <v>272</v>
      </c>
      <c r="BE175" s="144">
        <f>IF(U175="základní",N175,0)</f>
        <v>0</v>
      </c>
      <c r="BF175" s="144">
        <f>IF(U175="snížená",N175,0)</f>
        <v>0</v>
      </c>
      <c r="BG175" s="144">
        <f>IF(U175="zákl. přenesená",N175,0)</f>
        <v>0</v>
      </c>
      <c r="BH175" s="144">
        <f>IF(U175="sníž. přenesená",N175,0)</f>
        <v>0</v>
      </c>
      <c r="BI175" s="144">
        <f>IF(U175="nulová",N175,0)</f>
        <v>0</v>
      </c>
      <c r="BJ175" s="24" t="s">
        <v>85</v>
      </c>
      <c r="BK175" s="144">
        <f>ROUND(L175*K175,2)</f>
        <v>0</v>
      </c>
      <c r="BL175" s="24" t="s">
        <v>369</v>
      </c>
      <c r="BM175" s="24" t="s">
        <v>1546</v>
      </c>
    </row>
    <row r="176" s="1" customFormat="1" ht="38.25" customHeight="1">
      <c r="B176" s="48"/>
      <c r="C176" s="223" t="s">
        <v>494</v>
      </c>
      <c r="D176" s="223" t="s">
        <v>273</v>
      </c>
      <c r="E176" s="224" t="s">
        <v>1547</v>
      </c>
      <c r="F176" s="225" t="s">
        <v>1548</v>
      </c>
      <c r="G176" s="225"/>
      <c r="H176" s="225"/>
      <c r="I176" s="225"/>
      <c r="J176" s="226" t="s">
        <v>411</v>
      </c>
      <c r="K176" s="227">
        <v>1</v>
      </c>
      <c r="L176" s="228">
        <v>0</v>
      </c>
      <c r="M176" s="229"/>
      <c r="N176" s="230">
        <f>ROUND(L176*K176,2)</f>
        <v>0</v>
      </c>
      <c r="O176" s="230"/>
      <c r="P176" s="230"/>
      <c r="Q176" s="230"/>
      <c r="R176" s="50"/>
      <c r="T176" s="231" t="s">
        <v>22</v>
      </c>
      <c r="U176" s="58" t="s">
        <v>42</v>
      </c>
      <c r="V176" s="49"/>
      <c r="W176" s="232">
        <f>V176*K176</f>
        <v>0</v>
      </c>
      <c r="X176" s="232">
        <v>0</v>
      </c>
      <c r="Y176" s="232">
        <f>X176*K176</f>
        <v>0</v>
      </c>
      <c r="Z176" s="232">
        <v>0</v>
      </c>
      <c r="AA176" s="233">
        <f>Z176*K176</f>
        <v>0</v>
      </c>
      <c r="AR176" s="24" t="s">
        <v>369</v>
      </c>
      <c r="AT176" s="24" t="s">
        <v>273</v>
      </c>
      <c r="AU176" s="24" t="s">
        <v>126</v>
      </c>
      <c r="AY176" s="24" t="s">
        <v>272</v>
      </c>
      <c r="BE176" s="144">
        <f>IF(U176="základní",N176,0)</f>
        <v>0</v>
      </c>
      <c r="BF176" s="144">
        <f>IF(U176="snížená",N176,0)</f>
        <v>0</v>
      </c>
      <c r="BG176" s="144">
        <f>IF(U176="zákl. přenesená",N176,0)</f>
        <v>0</v>
      </c>
      <c r="BH176" s="144">
        <f>IF(U176="sníž. přenesená",N176,0)</f>
        <v>0</v>
      </c>
      <c r="BI176" s="144">
        <f>IF(U176="nulová",N176,0)</f>
        <v>0</v>
      </c>
      <c r="BJ176" s="24" t="s">
        <v>85</v>
      </c>
      <c r="BK176" s="144">
        <f>ROUND(L176*K176,2)</f>
        <v>0</v>
      </c>
      <c r="BL176" s="24" t="s">
        <v>369</v>
      </c>
      <c r="BM176" s="24" t="s">
        <v>1549</v>
      </c>
    </row>
    <row r="177" s="1" customFormat="1" ht="76.5" customHeight="1">
      <c r="B177" s="48"/>
      <c r="C177" s="223" t="s">
        <v>500</v>
      </c>
      <c r="D177" s="223" t="s">
        <v>273</v>
      </c>
      <c r="E177" s="224" t="s">
        <v>1550</v>
      </c>
      <c r="F177" s="225" t="s">
        <v>1551</v>
      </c>
      <c r="G177" s="225"/>
      <c r="H177" s="225"/>
      <c r="I177" s="225"/>
      <c r="J177" s="226" t="s">
        <v>1552</v>
      </c>
      <c r="K177" s="227">
        <v>1</v>
      </c>
      <c r="L177" s="228">
        <v>0</v>
      </c>
      <c r="M177" s="229"/>
      <c r="N177" s="230">
        <f>ROUND(L177*K177,2)</f>
        <v>0</v>
      </c>
      <c r="O177" s="230"/>
      <c r="P177" s="230"/>
      <c r="Q177" s="230"/>
      <c r="R177" s="50"/>
      <c r="T177" s="231" t="s">
        <v>22</v>
      </c>
      <c r="U177" s="58" t="s">
        <v>42</v>
      </c>
      <c r="V177" s="49"/>
      <c r="W177" s="232">
        <f>V177*K177</f>
        <v>0</v>
      </c>
      <c r="X177" s="232">
        <v>0</v>
      </c>
      <c r="Y177" s="232">
        <f>X177*K177</f>
        <v>0</v>
      </c>
      <c r="Z177" s="232">
        <v>0</v>
      </c>
      <c r="AA177" s="233">
        <f>Z177*K177</f>
        <v>0</v>
      </c>
      <c r="AR177" s="24" t="s">
        <v>369</v>
      </c>
      <c r="AT177" s="24" t="s">
        <v>273</v>
      </c>
      <c r="AU177" s="24" t="s">
        <v>126</v>
      </c>
      <c r="AY177" s="24" t="s">
        <v>272</v>
      </c>
      <c r="BE177" s="144">
        <f>IF(U177="základní",N177,0)</f>
        <v>0</v>
      </c>
      <c r="BF177" s="144">
        <f>IF(U177="snížená",N177,0)</f>
        <v>0</v>
      </c>
      <c r="BG177" s="144">
        <f>IF(U177="zákl. přenesená",N177,0)</f>
        <v>0</v>
      </c>
      <c r="BH177" s="144">
        <f>IF(U177="sníž. přenesená",N177,0)</f>
        <v>0</v>
      </c>
      <c r="BI177" s="144">
        <f>IF(U177="nulová",N177,0)</f>
        <v>0</v>
      </c>
      <c r="BJ177" s="24" t="s">
        <v>85</v>
      </c>
      <c r="BK177" s="144">
        <f>ROUND(L177*K177,2)</f>
        <v>0</v>
      </c>
      <c r="BL177" s="24" t="s">
        <v>369</v>
      </c>
      <c r="BM177" s="24" t="s">
        <v>1553</v>
      </c>
    </row>
    <row r="178" s="1" customFormat="1" ht="38.25" customHeight="1">
      <c r="B178" s="48"/>
      <c r="C178" s="223" t="s">
        <v>505</v>
      </c>
      <c r="D178" s="223" t="s">
        <v>273</v>
      </c>
      <c r="E178" s="224" t="s">
        <v>1554</v>
      </c>
      <c r="F178" s="225" t="s">
        <v>1555</v>
      </c>
      <c r="G178" s="225"/>
      <c r="H178" s="225"/>
      <c r="I178" s="225"/>
      <c r="J178" s="226" t="s">
        <v>22</v>
      </c>
      <c r="K178" s="227">
        <v>2</v>
      </c>
      <c r="L178" s="228">
        <v>0</v>
      </c>
      <c r="M178" s="229"/>
      <c r="N178" s="230">
        <f>ROUND(L178*K178,2)</f>
        <v>0</v>
      </c>
      <c r="O178" s="230"/>
      <c r="P178" s="230"/>
      <c r="Q178" s="230"/>
      <c r="R178" s="50"/>
      <c r="T178" s="231" t="s">
        <v>22</v>
      </c>
      <c r="U178" s="58" t="s">
        <v>42</v>
      </c>
      <c r="V178" s="49"/>
      <c r="W178" s="232">
        <f>V178*K178</f>
        <v>0</v>
      </c>
      <c r="X178" s="232">
        <v>0</v>
      </c>
      <c r="Y178" s="232">
        <f>X178*K178</f>
        <v>0</v>
      </c>
      <c r="Z178" s="232">
        <v>0</v>
      </c>
      <c r="AA178" s="233">
        <f>Z178*K178</f>
        <v>0</v>
      </c>
      <c r="AR178" s="24" t="s">
        <v>369</v>
      </c>
      <c r="AT178" s="24" t="s">
        <v>273</v>
      </c>
      <c r="AU178" s="24" t="s">
        <v>126</v>
      </c>
      <c r="AY178" s="24" t="s">
        <v>272</v>
      </c>
      <c r="BE178" s="144">
        <f>IF(U178="základní",N178,0)</f>
        <v>0</v>
      </c>
      <c r="BF178" s="144">
        <f>IF(U178="snížená",N178,0)</f>
        <v>0</v>
      </c>
      <c r="BG178" s="144">
        <f>IF(U178="zákl. přenesená",N178,0)</f>
        <v>0</v>
      </c>
      <c r="BH178" s="144">
        <f>IF(U178="sníž. přenesená",N178,0)</f>
        <v>0</v>
      </c>
      <c r="BI178" s="144">
        <f>IF(U178="nulová",N178,0)</f>
        <v>0</v>
      </c>
      <c r="BJ178" s="24" t="s">
        <v>85</v>
      </c>
      <c r="BK178" s="144">
        <f>ROUND(L178*K178,2)</f>
        <v>0</v>
      </c>
      <c r="BL178" s="24" t="s">
        <v>369</v>
      </c>
      <c r="BM178" s="24" t="s">
        <v>1556</v>
      </c>
    </row>
    <row r="179" s="1" customFormat="1" ht="38.25" customHeight="1">
      <c r="B179" s="48"/>
      <c r="C179" s="223" t="s">
        <v>512</v>
      </c>
      <c r="D179" s="223" t="s">
        <v>273</v>
      </c>
      <c r="E179" s="224" t="s">
        <v>1557</v>
      </c>
      <c r="F179" s="225" t="s">
        <v>1558</v>
      </c>
      <c r="G179" s="225"/>
      <c r="H179" s="225"/>
      <c r="I179" s="225"/>
      <c r="J179" s="226" t="s">
        <v>411</v>
      </c>
      <c r="K179" s="227">
        <v>1</v>
      </c>
      <c r="L179" s="228">
        <v>0</v>
      </c>
      <c r="M179" s="229"/>
      <c r="N179" s="230">
        <f>ROUND(L179*K179,2)</f>
        <v>0</v>
      </c>
      <c r="O179" s="230"/>
      <c r="P179" s="230"/>
      <c r="Q179" s="230"/>
      <c r="R179" s="50"/>
      <c r="T179" s="231" t="s">
        <v>22</v>
      </c>
      <c r="U179" s="58" t="s">
        <v>42</v>
      </c>
      <c r="V179" s="49"/>
      <c r="W179" s="232">
        <f>V179*K179</f>
        <v>0</v>
      </c>
      <c r="X179" s="232">
        <v>0</v>
      </c>
      <c r="Y179" s="232">
        <f>X179*K179</f>
        <v>0</v>
      </c>
      <c r="Z179" s="232">
        <v>0</v>
      </c>
      <c r="AA179" s="233">
        <f>Z179*K179</f>
        <v>0</v>
      </c>
      <c r="AR179" s="24" t="s">
        <v>369</v>
      </c>
      <c r="AT179" s="24" t="s">
        <v>273</v>
      </c>
      <c r="AU179" s="24" t="s">
        <v>126</v>
      </c>
      <c r="AY179" s="24" t="s">
        <v>272</v>
      </c>
      <c r="BE179" s="144">
        <f>IF(U179="základní",N179,0)</f>
        <v>0</v>
      </c>
      <c r="BF179" s="144">
        <f>IF(U179="snížená",N179,0)</f>
        <v>0</v>
      </c>
      <c r="BG179" s="144">
        <f>IF(U179="zákl. přenesená",N179,0)</f>
        <v>0</v>
      </c>
      <c r="BH179" s="144">
        <f>IF(U179="sníž. přenesená",N179,0)</f>
        <v>0</v>
      </c>
      <c r="BI179" s="144">
        <f>IF(U179="nulová",N179,0)</f>
        <v>0</v>
      </c>
      <c r="BJ179" s="24" t="s">
        <v>85</v>
      </c>
      <c r="BK179" s="144">
        <f>ROUND(L179*K179,2)</f>
        <v>0</v>
      </c>
      <c r="BL179" s="24" t="s">
        <v>369</v>
      </c>
      <c r="BM179" s="24" t="s">
        <v>1559</v>
      </c>
    </row>
    <row r="180" s="9" customFormat="1" ht="37.44001" customHeight="1">
      <c r="B180" s="208"/>
      <c r="C180" s="209"/>
      <c r="D180" s="210" t="s">
        <v>1453</v>
      </c>
      <c r="E180" s="210"/>
      <c r="F180" s="210"/>
      <c r="G180" s="210"/>
      <c r="H180" s="210"/>
      <c r="I180" s="210"/>
      <c r="J180" s="210"/>
      <c r="K180" s="210"/>
      <c r="L180" s="210"/>
      <c r="M180" s="210"/>
      <c r="N180" s="281">
        <f>BK180</f>
        <v>0</v>
      </c>
      <c r="O180" s="282"/>
      <c r="P180" s="282"/>
      <c r="Q180" s="282"/>
      <c r="R180" s="212"/>
      <c r="T180" s="213"/>
      <c r="U180" s="209"/>
      <c r="V180" s="209"/>
      <c r="W180" s="214">
        <f>W181</f>
        <v>0</v>
      </c>
      <c r="X180" s="209"/>
      <c r="Y180" s="214">
        <f>Y181</f>
        <v>0</v>
      </c>
      <c r="Z180" s="209"/>
      <c r="AA180" s="215">
        <f>AA181</f>
        <v>0</v>
      </c>
      <c r="AR180" s="216" t="s">
        <v>277</v>
      </c>
      <c r="AT180" s="217" t="s">
        <v>76</v>
      </c>
      <c r="AU180" s="217" t="s">
        <v>77</v>
      </c>
      <c r="AY180" s="216" t="s">
        <v>272</v>
      </c>
      <c r="BK180" s="218">
        <f>BK181</f>
        <v>0</v>
      </c>
    </row>
    <row r="181" s="9" customFormat="1" ht="19.92" customHeight="1">
      <c r="B181" s="208"/>
      <c r="C181" s="209"/>
      <c r="D181" s="219" t="s">
        <v>1454</v>
      </c>
      <c r="E181" s="219"/>
      <c r="F181" s="219"/>
      <c r="G181" s="219"/>
      <c r="H181" s="219"/>
      <c r="I181" s="219"/>
      <c r="J181" s="219"/>
      <c r="K181" s="219"/>
      <c r="L181" s="219"/>
      <c r="M181" s="219"/>
      <c r="N181" s="221">
        <f>BK181</f>
        <v>0</v>
      </c>
      <c r="O181" s="222"/>
      <c r="P181" s="222"/>
      <c r="Q181" s="222"/>
      <c r="R181" s="212"/>
      <c r="T181" s="213"/>
      <c r="U181" s="209"/>
      <c r="V181" s="209"/>
      <c r="W181" s="214">
        <f>SUM(W182:W188)</f>
        <v>0</v>
      </c>
      <c r="X181" s="209"/>
      <c r="Y181" s="214">
        <f>SUM(Y182:Y188)</f>
        <v>0</v>
      </c>
      <c r="Z181" s="209"/>
      <c r="AA181" s="215">
        <f>SUM(AA182:AA188)</f>
        <v>0</v>
      </c>
      <c r="AR181" s="216" t="s">
        <v>277</v>
      </c>
      <c r="AT181" s="217" t="s">
        <v>76</v>
      </c>
      <c r="AU181" s="217" t="s">
        <v>85</v>
      </c>
      <c r="AY181" s="216" t="s">
        <v>272</v>
      </c>
      <c r="BK181" s="218">
        <f>SUM(BK182:BK188)</f>
        <v>0</v>
      </c>
    </row>
    <row r="182" s="1" customFormat="1" ht="16.5" customHeight="1">
      <c r="B182" s="48"/>
      <c r="C182" s="223" t="s">
        <v>180</v>
      </c>
      <c r="D182" s="223" t="s">
        <v>273</v>
      </c>
      <c r="E182" s="224" t="s">
        <v>143</v>
      </c>
      <c r="F182" s="225" t="s">
        <v>1560</v>
      </c>
      <c r="G182" s="225"/>
      <c r="H182" s="225"/>
      <c r="I182" s="225"/>
      <c r="J182" s="226" t="s">
        <v>1552</v>
      </c>
      <c r="K182" s="227">
        <v>1</v>
      </c>
      <c r="L182" s="228">
        <v>0</v>
      </c>
      <c r="M182" s="229"/>
      <c r="N182" s="230">
        <f>ROUND(L182*K182,2)</f>
        <v>0</v>
      </c>
      <c r="O182" s="230"/>
      <c r="P182" s="230"/>
      <c r="Q182" s="230"/>
      <c r="R182" s="50"/>
      <c r="T182" s="231" t="s">
        <v>22</v>
      </c>
      <c r="U182" s="58" t="s">
        <v>42</v>
      </c>
      <c r="V182" s="49"/>
      <c r="W182" s="232">
        <f>V182*K182</f>
        <v>0</v>
      </c>
      <c r="X182" s="232">
        <v>0</v>
      </c>
      <c r="Y182" s="232">
        <f>X182*K182</f>
        <v>0</v>
      </c>
      <c r="Z182" s="232">
        <v>0</v>
      </c>
      <c r="AA182" s="233">
        <f>Z182*K182</f>
        <v>0</v>
      </c>
      <c r="AR182" s="24" t="s">
        <v>659</v>
      </c>
      <c r="AT182" s="24" t="s">
        <v>273</v>
      </c>
      <c r="AU182" s="24" t="s">
        <v>126</v>
      </c>
      <c r="AY182" s="24" t="s">
        <v>272</v>
      </c>
      <c r="BE182" s="144">
        <f>IF(U182="základní",N182,0)</f>
        <v>0</v>
      </c>
      <c r="BF182" s="144">
        <f>IF(U182="snížená",N182,0)</f>
        <v>0</v>
      </c>
      <c r="BG182" s="144">
        <f>IF(U182="zákl. přenesená",N182,0)</f>
        <v>0</v>
      </c>
      <c r="BH182" s="144">
        <f>IF(U182="sníž. přenesená",N182,0)</f>
        <v>0</v>
      </c>
      <c r="BI182" s="144">
        <f>IF(U182="nulová",N182,0)</f>
        <v>0</v>
      </c>
      <c r="BJ182" s="24" t="s">
        <v>85</v>
      </c>
      <c r="BK182" s="144">
        <f>ROUND(L182*K182,2)</f>
        <v>0</v>
      </c>
      <c r="BL182" s="24" t="s">
        <v>659</v>
      </c>
      <c r="BM182" s="24" t="s">
        <v>1561</v>
      </c>
    </row>
    <row r="183" s="1" customFormat="1" ht="25.5" customHeight="1">
      <c r="B183" s="48"/>
      <c r="C183" s="223" t="s">
        <v>523</v>
      </c>
      <c r="D183" s="223" t="s">
        <v>273</v>
      </c>
      <c r="E183" s="224" t="s">
        <v>1562</v>
      </c>
      <c r="F183" s="225" t="s">
        <v>1563</v>
      </c>
      <c r="G183" s="225"/>
      <c r="H183" s="225"/>
      <c r="I183" s="225"/>
      <c r="J183" s="226" t="s">
        <v>1032</v>
      </c>
      <c r="K183" s="227">
        <v>50</v>
      </c>
      <c r="L183" s="228">
        <v>0</v>
      </c>
      <c r="M183" s="229"/>
      <c r="N183" s="230">
        <f>ROUND(L183*K183,2)</f>
        <v>0</v>
      </c>
      <c r="O183" s="230"/>
      <c r="P183" s="230"/>
      <c r="Q183" s="230"/>
      <c r="R183" s="50"/>
      <c r="T183" s="231" t="s">
        <v>22</v>
      </c>
      <c r="U183" s="58" t="s">
        <v>42</v>
      </c>
      <c r="V183" s="49"/>
      <c r="W183" s="232">
        <f>V183*K183</f>
        <v>0</v>
      </c>
      <c r="X183" s="232">
        <v>0</v>
      </c>
      <c r="Y183" s="232">
        <f>X183*K183</f>
        <v>0</v>
      </c>
      <c r="Z183" s="232">
        <v>0</v>
      </c>
      <c r="AA183" s="233">
        <f>Z183*K183</f>
        <v>0</v>
      </c>
      <c r="AR183" s="24" t="s">
        <v>659</v>
      </c>
      <c r="AT183" s="24" t="s">
        <v>273</v>
      </c>
      <c r="AU183" s="24" t="s">
        <v>126</v>
      </c>
      <c r="AY183" s="24" t="s">
        <v>272</v>
      </c>
      <c r="BE183" s="144">
        <f>IF(U183="základní",N183,0)</f>
        <v>0</v>
      </c>
      <c r="BF183" s="144">
        <f>IF(U183="snížená",N183,0)</f>
        <v>0</v>
      </c>
      <c r="BG183" s="144">
        <f>IF(U183="zákl. přenesená",N183,0)</f>
        <v>0</v>
      </c>
      <c r="BH183" s="144">
        <f>IF(U183="sníž. přenesená",N183,0)</f>
        <v>0</v>
      </c>
      <c r="BI183" s="144">
        <f>IF(U183="nulová",N183,0)</f>
        <v>0</v>
      </c>
      <c r="BJ183" s="24" t="s">
        <v>85</v>
      </c>
      <c r="BK183" s="144">
        <f>ROUND(L183*K183,2)</f>
        <v>0</v>
      </c>
      <c r="BL183" s="24" t="s">
        <v>659</v>
      </c>
      <c r="BM183" s="24" t="s">
        <v>1564</v>
      </c>
    </row>
    <row r="184" s="1" customFormat="1" ht="16.5" customHeight="1">
      <c r="B184" s="48"/>
      <c r="C184" s="223" t="s">
        <v>533</v>
      </c>
      <c r="D184" s="223" t="s">
        <v>273</v>
      </c>
      <c r="E184" s="224" t="s">
        <v>1565</v>
      </c>
      <c r="F184" s="225" t="s">
        <v>1566</v>
      </c>
      <c r="G184" s="225"/>
      <c r="H184" s="225"/>
      <c r="I184" s="225"/>
      <c r="J184" s="226" t="s">
        <v>1552</v>
      </c>
      <c r="K184" s="227">
        <v>1</v>
      </c>
      <c r="L184" s="228">
        <v>0</v>
      </c>
      <c r="M184" s="229"/>
      <c r="N184" s="230">
        <f>ROUND(L184*K184,2)</f>
        <v>0</v>
      </c>
      <c r="O184" s="230"/>
      <c r="P184" s="230"/>
      <c r="Q184" s="230"/>
      <c r="R184" s="50"/>
      <c r="T184" s="231" t="s">
        <v>22</v>
      </c>
      <c r="U184" s="58" t="s">
        <v>42</v>
      </c>
      <c r="V184" s="49"/>
      <c r="W184" s="232">
        <f>V184*K184</f>
        <v>0</v>
      </c>
      <c r="X184" s="232">
        <v>0</v>
      </c>
      <c r="Y184" s="232">
        <f>X184*K184</f>
        <v>0</v>
      </c>
      <c r="Z184" s="232">
        <v>0</v>
      </c>
      <c r="AA184" s="233">
        <f>Z184*K184</f>
        <v>0</v>
      </c>
      <c r="AR184" s="24" t="s">
        <v>659</v>
      </c>
      <c r="AT184" s="24" t="s">
        <v>273</v>
      </c>
      <c r="AU184" s="24" t="s">
        <v>126</v>
      </c>
      <c r="AY184" s="24" t="s">
        <v>272</v>
      </c>
      <c r="BE184" s="144">
        <f>IF(U184="základní",N184,0)</f>
        <v>0</v>
      </c>
      <c r="BF184" s="144">
        <f>IF(U184="snížená",N184,0)</f>
        <v>0</v>
      </c>
      <c r="BG184" s="144">
        <f>IF(U184="zákl. přenesená",N184,0)</f>
        <v>0</v>
      </c>
      <c r="BH184" s="144">
        <f>IF(U184="sníž. přenesená",N184,0)</f>
        <v>0</v>
      </c>
      <c r="BI184" s="144">
        <f>IF(U184="nulová",N184,0)</f>
        <v>0</v>
      </c>
      <c r="BJ184" s="24" t="s">
        <v>85</v>
      </c>
      <c r="BK184" s="144">
        <f>ROUND(L184*K184,2)</f>
        <v>0</v>
      </c>
      <c r="BL184" s="24" t="s">
        <v>659</v>
      </c>
      <c r="BM184" s="24" t="s">
        <v>1567</v>
      </c>
    </row>
    <row r="185" s="1" customFormat="1" ht="16.5" customHeight="1">
      <c r="B185" s="48"/>
      <c r="C185" s="223" t="s">
        <v>537</v>
      </c>
      <c r="D185" s="223" t="s">
        <v>273</v>
      </c>
      <c r="E185" s="224" t="s">
        <v>1568</v>
      </c>
      <c r="F185" s="225" t="s">
        <v>1569</v>
      </c>
      <c r="G185" s="225"/>
      <c r="H185" s="225"/>
      <c r="I185" s="225"/>
      <c r="J185" s="226" t="s">
        <v>1552</v>
      </c>
      <c r="K185" s="227">
        <v>1</v>
      </c>
      <c r="L185" s="228">
        <v>0</v>
      </c>
      <c r="M185" s="229"/>
      <c r="N185" s="230">
        <f>ROUND(L185*K185,2)</f>
        <v>0</v>
      </c>
      <c r="O185" s="230"/>
      <c r="P185" s="230"/>
      <c r="Q185" s="230"/>
      <c r="R185" s="50"/>
      <c r="T185" s="231" t="s">
        <v>22</v>
      </c>
      <c r="U185" s="58" t="s">
        <v>42</v>
      </c>
      <c r="V185" s="49"/>
      <c r="W185" s="232">
        <f>V185*K185</f>
        <v>0</v>
      </c>
      <c r="X185" s="232">
        <v>0</v>
      </c>
      <c r="Y185" s="232">
        <f>X185*K185</f>
        <v>0</v>
      </c>
      <c r="Z185" s="232">
        <v>0</v>
      </c>
      <c r="AA185" s="233">
        <f>Z185*K185</f>
        <v>0</v>
      </c>
      <c r="AR185" s="24" t="s">
        <v>659</v>
      </c>
      <c r="AT185" s="24" t="s">
        <v>273</v>
      </c>
      <c r="AU185" s="24" t="s">
        <v>126</v>
      </c>
      <c r="AY185" s="24" t="s">
        <v>272</v>
      </c>
      <c r="BE185" s="144">
        <f>IF(U185="základní",N185,0)</f>
        <v>0</v>
      </c>
      <c r="BF185" s="144">
        <f>IF(U185="snížená",N185,0)</f>
        <v>0</v>
      </c>
      <c r="BG185" s="144">
        <f>IF(U185="zákl. přenesená",N185,0)</f>
        <v>0</v>
      </c>
      <c r="BH185" s="144">
        <f>IF(U185="sníž. přenesená",N185,0)</f>
        <v>0</v>
      </c>
      <c r="BI185" s="144">
        <f>IF(U185="nulová",N185,0)</f>
        <v>0</v>
      </c>
      <c r="BJ185" s="24" t="s">
        <v>85</v>
      </c>
      <c r="BK185" s="144">
        <f>ROUND(L185*K185,2)</f>
        <v>0</v>
      </c>
      <c r="BL185" s="24" t="s">
        <v>659</v>
      </c>
      <c r="BM185" s="24" t="s">
        <v>1570</v>
      </c>
    </row>
    <row r="186" s="1" customFormat="1" ht="16.5" customHeight="1">
      <c r="B186" s="48"/>
      <c r="C186" s="223" t="s">
        <v>543</v>
      </c>
      <c r="D186" s="223" t="s">
        <v>273</v>
      </c>
      <c r="E186" s="224" t="s">
        <v>1571</v>
      </c>
      <c r="F186" s="225" t="s">
        <v>1572</v>
      </c>
      <c r="G186" s="225"/>
      <c r="H186" s="225"/>
      <c r="I186" s="225"/>
      <c r="J186" s="226" t="s">
        <v>1552</v>
      </c>
      <c r="K186" s="227">
        <v>1</v>
      </c>
      <c r="L186" s="228">
        <v>0</v>
      </c>
      <c r="M186" s="229"/>
      <c r="N186" s="230">
        <f>ROUND(L186*K186,2)</f>
        <v>0</v>
      </c>
      <c r="O186" s="230"/>
      <c r="P186" s="230"/>
      <c r="Q186" s="230"/>
      <c r="R186" s="50"/>
      <c r="T186" s="231" t="s">
        <v>22</v>
      </c>
      <c r="U186" s="58" t="s">
        <v>42</v>
      </c>
      <c r="V186" s="49"/>
      <c r="W186" s="232">
        <f>V186*K186</f>
        <v>0</v>
      </c>
      <c r="X186" s="232">
        <v>0</v>
      </c>
      <c r="Y186" s="232">
        <f>X186*K186</f>
        <v>0</v>
      </c>
      <c r="Z186" s="232">
        <v>0</v>
      </c>
      <c r="AA186" s="233">
        <f>Z186*K186</f>
        <v>0</v>
      </c>
      <c r="AR186" s="24" t="s">
        <v>659</v>
      </c>
      <c r="AT186" s="24" t="s">
        <v>273</v>
      </c>
      <c r="AU186" s="24" t="s">
        <v>126</v>
      </c>
      <c r="AY186" s="24" t="s">
        <v>272</v>
      </c>
      <c r="BE186" s="144">
        <f>IF(U186="základní",N186,0)</f>
        <v>0</v>
      </c>
      <c r="BF186" s="144">
        <f>IF(U186="snížená",N186,0)</f>
        <v>0</v>
      </c>
      <c r="BG186" s="144">
        <f>IF(U186="zákl. přenesená",N186,0)</f>
        <v>0</v>
      </c>
      <c r="BH186" s="144">
        <f>IF(U186="sníž. přenesená",N186,0)</f>
        <v>0</v>
      </c>
      <c r="BI186" s="144">
        <f>IF(U186="nulová",N186,0)</f>
        <v>0</v>
      </c>
      <c r="BJ186" s="24" t="s">
        <v>85</v>
      </c>
      <c r="BK186" s="144">
        <f>ROUND(L186*K186,2)</f>
        <v>0</v>
      </c>
      <c r="BL186" s="24" t="s">
        <v>659</v>
      </c>
      <c r="BM186" s="24" t="s">
        <v>1573</v>
      </c>
    </row>
    <row r="187" s="1" customFormat="1" ht="38.25" customHeight="1">
      <c r="B187" s="48"/>
      <c r="C187" s="223" t="s">
        <v>550</v>
      </c>
      <c r="D187" s="223" t="s">
        <v>273</v>
      </c>
      <c r="E187" s="224" t="s">
        <v>1574</v>
      </c>
      <c r="F187" s="225" t="s">
        <v>1575</v>
      </c>
      <c r="G187" s="225"/>
      <c r="H187" s="225"/>
      <c r="I187" s="225"/>
      <c r="J187" s="226" t="s">
        <v>1552</v>
      </c>
      <c r="K187" s="227">
        <v>3</v>
      </c>
      <c r="L187" s="228">
        <v>0</v>
      </c>
      <c r="M187" s="229"/>
      <c r="N187" s="230">
        <f>ROUND(L187*K187,2)</f>
        <v>0</v>
      </c>
      <c r="O187" s="230"/>
      <c r="P187" s="230"/>
      <c r="Q187" s="230"/>
      <c r="R187" s="50"/>
      <c r="T187" s="231" t="s">
        <v>22</v>
      </c>
      <c r="U187" s="58" t="s">
        <v>42</v>
      </c>
      <c r="V187" s="49"/>
      <c r="W187" s="232">
        <f>V187*K187</f>
        <v>0</v>
      </c>
      <c r="X187" s="232">
        <v>0</v>
      </c>
      <c r="Y187" s="232">
        <f>X187*K187</f>
        <v>0</v>
      </c>
      <c r="Z187" s="232">
        <v>0</v>
      </c>
      <c r="AA187" s="233">
        <f>Z187*K187</f>
        <v>0</v>
      </c>
      <c r="AR187" s="24" t="s">
        <v>659</v>
      </c>
      <c r="AT187" s="24" t="s">
        <v>273</v>
      </c>
      <c r="AU187" s="24" t="s">
        <v>126</v>
      </c>
      <c r="AY187" s="24" t="s">
        <v>272</v>
      </c>
      <c r="BE187" s="144">
        <f>IF(U187="základní",N187,0)</f>
        <v>0</v>
      </c>
      <c r="BF187" s="144">
        <f>IF(U187="snížená",N187,0)</f>
        <v>0</v>
      </c>
      <c r="BG187" s="144">
        <f>IF(U187="zákl. přenesená",N187,0)</f>
        <v>0</v>
      </c>
      <c r="BH187" s="144">
        <f>IF(U187="sníž. přenesená",N187,0)</f>
        <v>0</v>
      </c>
      <c r="BI187" s="144">
        <f>IF(U187="nulová",N187,0)</f>
        <v>0</v>
      </c>
      <c r="BJ187" s="24" t="s">
        <v>85</v>
      </c>
      <c r="BK187" s="144">
        <f>ROUND(L187*K187,2)</f>
        <v>0</v>
      </c>
      <c r="BL187" s="24" t="s">
        <v>659</v>
      </c>
      <c r="BM187" s="24" t="s">
        <v>1576</v>
      </c>
    </row>
    <row r="188" s="1" customFormat="1" ht="16.5" customHeight="1">
      <c r="B188" s="48"/>
      <c r="C188" s="223" t="s">
        <v>556</v>
      </c>
      <c r="D188" s="223" t="s">
        <v>273</v>
      </c>
      <c r="E188" s="224" t="s">
        <v>1577</v>
      </c>
      <c r="F188" s="225" t="s">
        <v>1578</v>
      </c>
      <c r="G188" s="225"/>
      <c r="H188" s="225"/>
      <c r="I188" s="225"/>
      <c r="J188" s="226" t="s">
        <v>1032</v>
      </c>
      <c r="K188" s="227">
        <v>200</v>
      </c>
      <c r="L188" s="228">
        <v>0</v>
      </c>
      <c r="M188" s="229"/>
      <c r="N188" s="230">
        <f>ROUND(L188*K188,2)</f>
        <v>0</v>
      </c>
      <c r="O188" s="230"/>
      <c r="P188" s="230"/>
      <c r="Q188" s="230"/>
      <c r="R188" s="50"/>
      <c r="T188" s="231" t="s">
        <v>22</v>
      </c>
      <c r="U188" s="58" t="s">
        <v>42</v>
      </c>
      <c r="V188" s="49"/>
      <c r="W188" s="232">
        <f>V188*K188</f>
        <v>0</v>
      </c>
      <c r="X188" s="232">
        <v>0</v>
      </c>
      <c r="Y188" s="232">
        <f>X188*K188</f>
        <v>0</v>
      </c>
      <c r="Z188" s="232">
        <v>0</v>
      </c>
      <c r="AA188" s="233">
        <f>Z188*K188</f>
        <v>0</v>
      </c>
      <c r="AR188" s="24" t="s">
        <v>659</v>
      </c>
      <c r="AT188" s="24" t="s">
        <v>273</v>
      </c>
      <c r="AU188" s="24" t="s">
        <v>126</v>
      </c>
      <c r="AY188" s="24" t="s">
        <v>272</v>
      </c>
      <c r="BE188" s="144">
        <f>IF(U188="základní",N188,0)</f>
        <v>0</v>
      </c>
      <c r="BF188" s="144">
        <f>IF(U188="snížená",N188,0)</f>
        <v>0</v>
      </c>
      <c r="BG188" s="144">
        <f>IF(U188="zákl. přenesená",N188,0)</f>
        <v>0</v>
      </c>
      <c r="BH188" s="144">
        <f>IF(U188="sníž. přenesená",N188,0)</f>
        <v>0</v>
      </c>
      <c r="BI188" s="144">
        <f>IF(U188="nulová",N188,0)</f>
        <v>0</v>
      </c>
      <c r="BJ188" s="24" t="s">
        <v>85</v>
      </c>
      <c r="BK188" s="144">
        <f>ROUND(L188*K188,2)</f>
        <v>0</v>
      </c>
      <c r="BL188" s="24" t="s">
        <v>659</v>
      </c>
      <c r="BM188" s="24" t="s">
        <v>1579</v>
      </c>
    </row>
    <row r="189" s="1" customFormat="1" ht="49.92" customHeight="1">
      <c r="B189" s="48"/>
      <c r="C189" s="49"/>
      <c r="D189" s="210" t="s">
        <v>1010</v>
      </c>
      <c r="E189" s="49"/>
      <c r="F189" s="49"/>
      <c r="G189" s="49"/>
      <c r="H189" s="49"/>
      <c r="I189" s="49"/>
      <c r="J189" s="49"/>
      <c r="K189" s="49"/>
      <c r="L189" s="49"/>
      <c r="M189" s="49"/>
      <c r="N189" s="281">
        <f>BK189</f>
        <v>0</v>
      </c>
      <c r="O189" s="282"/>
      <c r="P189" s="282"/>
      <c r="Q189" s="282"/>
      <c r="R189" s="50"/>
      <c r="T189" s="196"/>
      <c r="U189" s="74"/>
      <c r="V189" s="74"/>
      <c r="W189" s="74"/>
      <c r="X189" s="74"/>
      <c r="Y189" s="74"/>
      <c r="Z189" s="74"/>
      <c r="AA189" s="76"/>
      <c r="AT189" s="24" t="s">
        <v>76</v>
      </c>
      <c r="AU189" s="24" t="s">
        <v>77</v>
      </c>
      <c r="AY189" s="24" t="s">
        <v>1011</v>
      </c>
      <c r="BK189" s="144">
        <v>0</v>
      </c>
    </row>
    <row r="190" s="1" customFormat="1" ht="6.96" customHeight="1">
      <c r="B190" s="77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9"/>
    </row>
  </sheetData>
  <sheetProtection sheet="1" formatColumns="0" formatRows="0" objects="1" scenarios="1" spinCount="10" saltValue="BvwQ6/pmAqtzxiHo/4o2tgYLlrdgkqzblA1FXi32pRhgnL7z7XosSGqEXe+lJG/ze0pRKBLs41sq0kGtbVjcEQ==" hashValue="4xPZSZ7K4XPocvkyDGhHIpBF8883qEnR4VK0EdZ+kXlue+T41mJ0yuAoVEwsL4zxe12ddPYnvNh36nap8WZI4g==" algorithmName="SHA-512" password="CC35"/>
  <mergeCells count="229">
    <mergeCell ref="N185:Q185"/>
    <mergeCell ref="N182:Q182"/>
    <mergeCell ref="N183:Q183"/>
    <mergeCell ref="N184:Q184"/>
    <mergeCell ref="N186:Q186"/>
    <mergeCell ref="N187:Q187"/>
    <mergeCell ref="N188:Q188"/>
    <mergeCell ref="N189:Q189"/>
    <mergeCell ref="F179:I179"/>
    <mergeCell ref="F178:I178"/>
    <mergeCell ref="F182:I182"/>
    <mergeCell ref="F183:I183"/>
    <mergeCell ref="F184:I184"/>
    <mergeCell ref="F185:I185"/>
    <mergeCell ref="F186:I186"/>
    <mergeCell ref="F187:I187"/>
    <mergeCell ref="F188:I188"/>
    <mergeCell ref="L170:M170"/>
    <mergeCell ref="L167:M167"/>
    <mergeCell ref="L169:M169"/>
    <mergeCell ref="L173:M173"/>
    <mergeCell ref="L175:M175"/>
    <mergeCell ref="L176:M176"/>
    <mergeCell ref="L177:M177"/>
    <mergeCell ref="L178:M178"/>
    <mergeCell ref="L179:M179"/>
    <mergeCell ref="L182:M182"/>
    <mergeCell ref="L183:M183"/>
    <mergeCell ref="L184:M184"/>
    <mergeCell ref="L185:M185"/>
    <mergeCell ref="L186:M186"/>
    <mergeCell ref="L187:M187"/>
    <mergeCell ref="L188:M188"/>
    <mergeCell ref="F158:I158"/>
    <mergeCell ref="F159:I159"/>
    <mergeCell ref="F160:I160"/>
    <mergeCell ref="F162:I162"/>
    <mergeCell ref="F163:I163"/>
    <mergeCell ref="F164:I164"/>
    <mergeCell ref="F165:I165"/>
    <mergeCell ref="F166:I166"/>
    <mergeCell ref="F167:I167"/>
    <mergeCell ref="F169:I169"/>
    <mergeCell ref="F170:I170"/>
    <mergeCell ref="F173:I173"/>
    <mergeCell ref="F175:I175"/>
    <mergeCell ref="F176:I176"/>
    <mergeCell ref="F177:I177"/>
    <mergeCell ref="N179:Q179"/>
    <mergeCell ref="N178:Q178"/>
    <mergeCell ref="N180:Q180"/>
    <mergeCell ref="N181:Q181"/>
    <mergeCell ref="N159:Q159"/>
    <mergeCell ref="N162:Q162"/>
    <mergeCell ref="N160:Q160"/>
    <mergeCell ref="N163:Q163"/>
    <mergeCell ref="N167:Q167"/>
    <mergeCell ref="N169:Q169"/>
    <mergeCell ref="N170:Q170"/>
    <mergeCell ref="N173:Q173"/>
    <mergeCell ref="N175:Q175"/>
    <mergeCell ref="N176:Q176"/>
    <mergeCell ref="N177:Q177"/>
    <mergeCell ref="N161:Q161"/>
    <mergeCell ref="N168:Q168"/>
    <mergeCell ref="N171:Q171"/>
    <mergeCell ref="N172:Q172"/>
    <mergeCell ref="N174:Q174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M120:Q120"/>
    <mergeCell ref="N105:Q105"/>
    <mergeCell ref="L107:Q107"/>
    <mergeCell ref="M118:P118"/>
    <mergeCell ref="M121:Q121"/>
    <mergeCell ref="N93:Q93"/>
    <mergeCell ref="N96:Q96"/>
    <mergeCell ref="N94:Q94"/>
    <mergeCell ref="N95:Q95"/>
    <mergeCell ref="N97:Q97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C113:Q113"/>
    <mergeCell ref="F115:P115"/>
    <mergeCell ref="F116:P116"/>
    <mergeCell ref="F123:I123"/>
    <mergeCell ref="L123:M123"/>
    <mergeCell ref="N123:Q123"/>
    <mergeCell ref="N124:Q124"/>
    <mergeCell ref="N125:Q125"/>
    <mergeCell ref="N126:Q126"/>
    <mergeCell ref="F127:I127"/>
    <mergeCell ref="L127:M127"/>
    <mergeCell ref="N127:Q127"/>
    <mergeCell ref="N128:Q128"/>
    <mergeCell ref="N129:Q129"/>
    <mergeCell ref="N130:Q130"/>
    <mergeCell ref="N131:Q131"/>
    <mergeCell ref="N132:Q132"/>
    <mergeCell ref="N133:Q133"/>
    <mergeCell ref="N134:Q134"/>
    <mergeCell ref="N135:Q135"/>
    <mergeCell ref="N136:Q136"/>
    <mergeCell ref="N137:Q137"/>
    <mergeCell ref="N138:Q138"/>
    <mergeCell ref="F128:I128"/>
    <mergeCell ref="F132:I132"/>
    <mergeCell ref="F131:I131"/>
    <mergeCell ref="F129:I129"/>
    <mergeCell ref="F130:I130"/>
    <mergeCell ref="F133:I133"/>
    <mergeCell ref="F134:I134"/>
    <mergeCell ref="F135:I135"/>
    <mergeCell ref="F136:I136"/>
    <mergeCell ref="F137:I137"/>
    <mergeCell ref="F138:I138"/>
    <mergeCell ref="F139:I139"/>
    <mergeCell ref="F140:I140"/>
    <mergeCell ref="F141:I141"/>
    <mergeCell ref="F142:I142"/>
    <mergeCell ref="L128:M128"/>
    <mergeCell ref="L134:M134"/>
    <mergeCell ref="L129:M129"/>
    <mergeCell ref="L130:M130"/>
    <mergeCell ref="L131:M131"/>
    <mergeCell ref="L132:M132"/>
    <mergeCell ref="L133:M133"/>
    <mergeCell ref="L135:M135"/>
    <mergeCell ref="L136:M136"/>
    <mergeCell ref="L137:M137"/>
    <mergeCell ref="L138:M138"/>
    <mergeCell ref="L141:M141"/>
    <mergeCell ref="L142:M142"/>
    <mergeCell ref="L143:M143"/>
    <mergeCell ref="L144:M144"/>
    <mergeCell ref="F143:I143"/>
    <mergeCell ref="F144:I144"/>
    <mergeCell ref="F145:I145"/>
    <mergeCell ref="F146:I146"/>
    <mergeCell ref="F147:I147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F156:I156"/>
    <mergeCell ref="F157:I157"/>
    <mergeCell ref="N141:Q141"/>
    <mergeCell ref="N143:Q143"/>
    <mergeCell ref="N142:Q142"/>
    <mergeCell ref="N144:Q144"/>
    <mergeCell ref="N145:Q145"/>
    <mergeCell ref="N146:Q146"/>
    <mergeCell ref="N147:Q147"/>
    <mergeCell ref="N148:Q148"/>
    <mergeCell ref="N149:Q149"/>
    <mergeCell ref="N150:Q150"/>
    <mergeCell ref="N153:Q153"/>
    <mergeCell ref="N154:Q154"/>
    <mergeCell ref="N155:Q155"/>
    <mergeCell ref="N156:Q156"/>
    <mergeCell ref="L145:M145"/>
    <mergeCell ref="L146:M146"/>
    <mergeCell ref="L147:M147"/>
    <mergeCell ref="L148:M148"/>
    <mergeCell ref="L149:M149"/>
    <mergeCell ref="L150:M150"/>
    <mergeCell ref="L153:M153"/>
    <mergeCell ref="L154:M154"/>
    <mergeCell ref="L155:M155"/>
    <mergeCell ref="L156:M156"/>
    <mergeCell ref="L159:M159"/>
    <mergeCell ref="L160:M160"/>
    <mergeCell ref="L162:M162"/>
    <mergeCell ref="L163:M163"/>
  </mergeCells>
  <hyperlinks>
    <hyperlink ref="F1:G1" location="C2" display="1) Krycí list rozpočtu"/>
    <hyperlink ref="H1:K1" location="C86" display="2) Rekapitulace rozpočtu"/>
    <hyperlink ref="L1" location="C123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5"/>
      <c r="B1" s="15"/>
      <c r="C1" s="15"/>
      <c r="D1" s="16" t="s">
        <v>1</v>
      </c>
      <c r="E1" s="15"/>
      <c r="F1" s="17" t="s">
        <v>117</v>
      </c>
      <c r="G1" s="17"/>
      <c r="H1" s="156" t="s">
        <v>118</v>
      </c>
      <c r="I1" s="156"/>
      <c r="J1" s="156"/>
      <c r="K1" s="156"/>
      <c r="L1" s="17" t="s">
        <v>119</v>
      </c>
      <c r="M1" s="15"/>
      <c r="N1" s="15"/>
      <c r="O1" s="16" t="s">
        <v>120</v>
      </c>
      <c r="P1" s="15"/>
      <c r="Q1" s="15"/>
      <c r="R1" s="15"/>
      <c r="S1" s="17" t="s">
        <v>121</v>
      </c>
      <c r="T1" s="17"/>
      <c r="U1" s="155"/>
      <c r="V1" s="15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104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126</v>
      </c>
    </row>
    <row r="4" ht="36.96" customHeight="1">
      <c r="B4" s="28"/>
      <c r="C4" s="29" t="s">
        <v>130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19</v>
      </c>
      <c r="E6" s="33"/>
      <c r="F6" s="158" t="str">
        <f>'Rekapitulace stavby'!K6</f>
        <v>Napojení nového vodního zdroje - vrtu, Vysoké nad Jizerou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s="1" customFormat="1" ht="32.88" customHeight="1">
      <c r="B7" s="48"/>
      <c r="C7" s="49"/>
      <c r="D7" s="37" t="s">
        <v>138</v>
      </c>
      <c r="E7" s="49"/>
      <c r="F7" s="38" t="s">
        <v>1580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</row>
    <row r="8" s="1" customFormat="1" ht="14.4" customHeight="1">
      <c r="B8" s="48"/>
      <c r="C8" s="49"/>
      <c r="D8" s="40" t="s">
        <v>21</v>
      </c>
      <c r="E8" s="49"/>
      <c r="F8" s="35" t="s">
        <v>22</v>
      </c>
      <c r="G8" s="49"/>
      <c r="H8" s="49"/>
      <c r="I8" s="49"/>
      <c r="J8" s="49"/>
      <c r="K8" s="49"/>
      <c r="L8" s="49"/>
      <c r="M8" s="40" t="s">
        <v>23</v>
      </c>
      <c r="N8" s="49"/>
      <c r="O8" s="35" t="s">
        <v>22</v>
      </c>
      <c r="P8" s="49"/>
      <c r="Q8" s="49"/>
      <c r="R8" s="50"/>
    </row>
    <row r="9" s="1" customFormat="1" ht="14.4" customHeight="1">
      <c r="B9" s="48"/>
      <c r="C9" s="49"/>
      <c r="D9" s="40" t="s">
        <v>24</v>
      </c>
      <c r="E9" s="49"/>
      <c r="F9" s="35" t="s">
        <v>25</v>
      </c>
      <c r="G9" s="49"/>
      <c r="H9" s="49"/>
      <c r="I9" s="49"/>
      <c r="J9" s="49"/>
      <c r="K9" s="49"/>
      <c r="L9" s="49"/>
      <c r="M9" s="40" t="s">
        <v>26</v>
      </c>
      <c r="N9" s="49"/>
      <c r="O9" s="159" t="str">
        <f>'Rekapitulace stavby'!AN8</f>
        <v>7. 8. 2018</v>
      </c>
      <c r="P9" s="92"/>
      <c r="Q9" s="49"/>
      <c r="R9" s="50"/>
    </row>
    <row r="10" s="1" customFormat="1" ht="10.8" customHeight="1"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0"/>
    </row>
    <row r="11" s="1" customFormat="1" ht="14.4" customHeight="1">
      <c r="B11" s="48"/>
      <c r="C11" s="49"/>
      <c r="D11" s="40" t="s">
        <v>28</v>
      </c>
      <c r="E11" s="49"/>
      <c r="F11" s="49"/>
      <c r="G11" s="49"/>
      <c r="H11" s="49"/>
      <c r="I11" s="49"/>
      <c r="J11" s="49"/>
      <c r="K11" s="49"/>
      <c r="L11" s="49"/>
      <c r="M11" s="40" t="s">
        <v>29</v>
      </c>
      <c r="N11" s="49"/>
      <c r="O11" s="35" t="str">
        <f>IF('Rekapitulace stavby'!AN10="","",'Rekapitulace stavby'!AN10)</f>
        <v/>
      </c>
      <c r="P11" s="35"/>
      <c r="Q11" s="49"/>
      <c r="R11" s="50"/>
    </row>
    <row r="12" s="1" customFormat="1" ht="18" customHeight="1">
      <c r="B12" s="48"/>
      <c r="C12" s="49"/>
      <c r="D12" s="49"/>
      <c r="E12" s="35" t="str">
        <f>IF('Rekapitulace stavby'!E11="","",'Rekapitulace stavby'!E11)</f>
        <v xml:space="preserve"> </v>
      </c>
      <c r="F12" s="49"/>
      <c r="G12" s="49"/>
      <c r="H12" s="49"/>
      <c r="I12" s="49"/>
      <c r="J12" s="49"/>
      <c r="K12" s="49"/>
      <c r="L12" s="49"/>
      <c r="M12" s="40" t="s">
        <v>31</v>
      </c>
      <c r="N12" s="49"/>
      <c r="O12" s="35" t="str">
        <f>IF('Rekapitulace stavby'!AN11="","",'Rekapitulace stavby'!AN11)</f>
        <v/>
      </c>
      <c r="P12" s="35"/>
      <c r="Q12" s="49"/>
      <c r="R12" s="50"/>
    </row>
    <row r="13" s="1" customFormat="1" ht="6.96" customHeight="1"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="1" customFormat="1" ht="14.4" customHeight="1">
      <c r="B14" s="48"/>
      <c r="C14" s="49"/>
      <c r="D14" s="40" t="s">
        <v>32</v>
      </c>
      <c r="E14" s="49"/>
      <c r="F14" s="49"/>
      <c r="G14" s="49"/>
      <c r="H14" s="49"/>
      <c r="I14" s="49"/>
      <c r="J14" s="49"/>
      <c r="K14" s="49"/>
      <c r="L14" s="49"/>
      <c r="M14" s="40" t="s">
        <v>29</v>
      </c>
      <c r="N14" s="49"/>
      <c r="O14" s="41" t="str">
        <f>IF('Rekapitulace stavby'!AN13="","",'Rekapitulace stavby'!AN13)</f>
        <v>Vyplň údaj</v>
      </c>
      <c r="P14" s="35"/>
      <c r="Q14" s="49"/>
      <c r="R14" s="50"/>
    </row>
    <row r="15" s="1" customFormat="1" ht="18" customHeight="1">
      <c r="B15" s="48"/>
      <c r="C15" s="49"/>
      <c r="D15" s="49"/>
      <c r="E15" s="41" t="str">
        <f>IF('Rekapitulace stavby'!E14="","",'Rekapitulace stavby'!E14)</f>
        <v>Vyplň údaj</v>
      </c>
      <c r="F15" s="160"/>
      <c r="G15" s="160"/>
      <c r="H15" s="160"/>
      <c r="I15" s="160"/>
      <c r="J15" s="160"/>
      <c r="K15" s="160"/>
      <c r="L15" s="160"/>
      <c r="M15" s="40" t="s">
        <v>31</v>
      </c>
      <c r="N15" s="49"/>
      <c r="O15" s="41" t="str">
        <f>IF('Rekapitulace stavby'!AN14="","",'Rekapitulace stavby'!AN14)</f>
        <v>Vyplň údaj</v>
      </c>
      <c r="P15" s="35"/>
      <c r="Q15" s="49"/>
      <c r="R15" s="50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</row>
    <row r="17" s="1" customFormat="1" ht="14.4" customHeight="1">
      <c r="B17" s="48"/>
      <c r="C17" s="49"/>
      <c r="D17" s="40" t="s">
        <v>34</v>
      </c>
      <c r="E17" s="49"/>
      <c r="F17" s="49"/>
      <c r="G17" s="49"/>
      <c r="H17" s="49"/>
      <c r="I17" s="49"/>
      <c r="J17" s="49"/>
      <c r="K17" s="49"/>
      <c r="L17" s="49"/>
      <c r="M17" s="40" t="s">
        <v>29</v>
      </c>
      <c r="N17" s="49"/>
      <c r="O17" s="35" t="str">
        <f>IF('Rekapitulace stavby'!AN16="","",'Rekapitulace stavby'!AN16)</f>
        <v/>
      </c>
      <c r="P17" s="35"/>
      <c r="Q17" s="49"/>
      <c r="R17" s="50"/>
    </row>
    <row r="18" s="1" customFormat="1" ht="18" customHeight="1">
      <c r="B18" s="48"/>
      <c r="C18" s="49"/>
      <c r="D18" s="49"/>
      <c r="E18" s="35" t="str">
        <f>IF('Rekapitulace stavby'!E17="","",'Rekapitulace stavby'!E17)</f>
        <v xml:space="preserve"> </v>
      </c>
      <c r="F18" s="49"/>
      <c r="G18" s="49"/>
      <c r="H18" s="49"/>
      <c r="I18" s="49"/>
      <c r="J18" s="49"/>
      <c r="K18" s="49"/>
      <c r="L18" s="49"/>
      <c r="M18" s="40" t="s">
        <v>31</v>
      </c>
      <c r="N18" s="49"/>
      <c r="O18" s="35" t="str">
        <f>IF('Rekapitulace stavby'!AN17="","",'Rekapitulace stavby'!AN17)</f>
        <v/>
      </c>
      <c r="P18" s="35"/>
      <c r="Q18" s="49"/>
      <c r="R18" s="50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0"/>
    </row>
    <row r="20" s="1" customFormat="1" ht="14.4" customHeight="1">
      <c r="B20" s="48"/>
      <c r="C20" s="49"/>
      <c r="D20" s="40" t="s">
        <v>36</v>
      </c>
      <c r="E20" s="49"/>
      <c r="F20" s="49"/>
      <c r="G20" s="49"/>
      <c r="H20" s="49"/>
      <c r="I20" s="49"/>
      <c r="J20" s="49"/>
      <c r="K20" s="49"/>
      <c r="L20" s="49"/>
      <c r="M20" s="40" t="s">
        <v>29</v>
      </c>
      <c r="N20" s="49"/>
      <c r="O20" s="35" t="str">
        <f>IF('Rekapitulace stavby'!AN19="","",'Rekapitulace stavby'!AN19)</f>
        <v/>
      </c>
      <c r="P20" s="35"/>
      <c r="Q20" s="49"/>
      <c r="R20" s="50"/>
    </row>
    <row r="21" s="1" customFormat="1" ht="18" customHeight="1">
      <c r="B21" s="48"/>
      <c r="C21" s="49"/>
      <c r="D21" s="49"/>
      <c r="E21" s="35" t="str">
        <f>IF('Rekapitulace stavby'!E20="","",'Rekapitulace stavby'!E20)</f>
        <v xml:space="preserve"> </v>
      </c>
      <c r="F21" s="49"/>
      <c r="G21" s="49"/>
      <c r="H21" s="49"/>
      <c r="I21" s="49"/>
      <c r="J21" s="49"/>
      <c r="K21" s="49"/>
      <c r="L21" s="49"/>
      <c r="M21" s="40" t="s">
        <v>31</v>
      </c>
      <c r="N21" s="49"/>
      <c r="O21" s="35" t="str">
        <f>IF('Rekapitulace stavby'!AN20="","",'Rekapitulace stavby'!AN20)</f>
        <v/>
      </c>
      <c r="P21" s="35"/>
      <c r="Q21" s="49"/>
      <c r="R21" s="50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0"/>
    </row>
    <row r="23" s="1" customFormat="1" ht="14.4" customHeight="1">
      <c r="B23" s="48"/>
      <c r="C23" s="49"/>
      <c r="D23" s="40" t="s">
        <v>37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6.5" customHeight="1">
      <c r="B24" s="48"/>
      <c r="C24" s="49"/>
      <c r="D24" s="49"/>
      <c r="E24" s="44" t="s">
        <v>22</v>
      </c>
      <c r="F24" s="44"/>
      <c r="G24" s="44"/>
      <c r="H24" s="44"/>
      <c r="I24" s="44"/>
      <c r="J24" s="44"/>
      <c r="K24" s="44"/>
      <c r="L24" s="44"/>
      <c r="M24" s="49"/>
      <c r="N24" s="49"/>
      <c r="O24" s="49"/>
      <c r="P24" s="49"/>
      <c r="Q24" s="49"/>
      <c r="R24" s="50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49"/>
      <c r="R26" s="50"/>
    </row>
    <row r="27" s="1" customFormat="1" ht="14.4" customHeight="1">
      <c r="B27" s="48"/>
      <c r="C27" s="49"/>
      <c r="D27" s="161" t="s">
        <v>178</v>
      </c>
      <c r="E27" s="49"/>
      <c r="F27" s="49"/>
      <c r="G27" s="49"/>
      <c r="H27" s="49"/>
      <c r="I27" s="49"/>
      <c r="J27" s="49"/>
      <c r="K27" s="49"/>
      <c r="L27" s="49"/>
      <c r="M27" s="47">
        <f>N88</f>
        <v>0</v>
      </c>
      <c r="N27" s="47"/>
      <c r="O27" s="47"/>
      <c r="P27" s="47"/>
      <c r="Q27" s="49"/>
      <c r="R27" s="50"/>
    </row>
    <row r="28" s="1" customFormat="1" ht="14.4" customHeight="1">
      <c r="B28" s="48"/>
      <c r="C28" s="49"/>
      <c r="D28" s="46" t="s">
        <v>111</v>
      </c>
      <c r="E28" s="49"/>
      <c r="F28" s="49"/>
      <c r="G28" s="49"/>
      <c r="H28" s="49"/>
      <c r="I28" s="49"/>
      <c r="J28" s="49"/>
      <c r="K28" s="49"/>
      <c r="L28" s="49"/>
      <c r="M28" s="47">
        <f>N92</f>
        <v>0</v>
      </c>
      <c r="N28" s="47"/>
      <c r="O28" s="47"/>
      <c r="P28" s="47"/>
      <c r="Q28" s="49"/>
      <c r="R28" s="50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50"/>
    </row>
    <row r="30" s="1" customFormat="1" ht="25.44" customHeight="1">
      <c r="B30" s="48"/>
      <c r="C30" s="49"/>
      <c r="D30" s="162" t="s">
        <v>40</v>
      </c>
      <c r="E30" s="49"/>
      <c r="F30" s="49"/>
      <c r="G30" s="49"/>
      <c r="H30" s="49"/>
      <c r="I30" s="49"/>
      <c r="J30" s="49"/>
      <c r="K30" s="49"/>
      <c r="L30" s="49"/>
      <c r="M30" s="163">
        <f>ROUND(M27+M28,2)</f>
        <v>0</v>
      </c>
      <c r="N30" s="49"/>
      <c r="O30" s="49"/>
      <c r="P30" s="49"/>
      <c r="Q30" s="49"/>
      <c r="R30" s="50"/>
    </row>
    <row r="31" s="1" customFormat="1" ht="6.96" customHeight="1">
      <c r="B31" s="48"/>
      <c r="C31" s="4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49"/>
      <c r="R31" s="50"/>
    </row>
    <row r="32" s="1" customFormat="1" ht="14.4" customHeight="1">
      <c r="B32" s="48"/>
      <c r="C32" s="49"/>
      <c r="D32" s="56" t="s">
        <v>41</v>
      </c>
      <c r="E32" s="56" t="s">
        <v>42</v>
      </c>
      <c r="F32" s="57">
        <v>0.20999999999999999</v>
      </c>
      <c r="G32" s="164" t="s">
        <v>43</v>
      </c>
      <c r="H32" s="165">
        <f>(SUM(BE92:BE99)+SUM(BE117:BE120))</f>
        <v>0</v>
      </c>
      <c r="I32" s="49"/>
      <c r="J32" s="49"/>
      <c r="K32" s="49"/>
      <c r="L32" s="49"/>
      <c r="M32" s="165">
        <f>ROUND((SUM(BE92:BE99)+SUM(BE117:BE120)), 2)*F32</f>
        <v>0</v>
      </c>
      <c r="N32" s="49"/>
      <c r="O32" s="49"/>
      <c r="P32" s="49"/>
      <c r="Q32" s="49"/>
      <c r="R32" s="50"/>
    </row>
    <row r="33" s="1" customFormat="1" ht="14.4" customHeight="1">
      <c r="B33" s="48"/>
      <c r="C33" s="49"/>
      <c r="D33" s="49"/>
      <c r="E33" s="56" t="s">
        <v>44</v>
      </c>
      <c r="F33" s="57">
        <v>0.14999999999999999</v>
      </c>
      <c r="G33" s="164" t="s">
        <v>43</v>
      </c>
      <c r="H33" s="165">
        <f>(SUM(BF92:BF99)+SUM(BF117:BF120))</f>
        <v>0</v>
      </c>
      <c r="I33" s="49"/>
      <c r="J33" s="49"/>
      <c r="K33" s="49"/>
      <c r="L33" s="49"/>
      <c r="M33" s="165">
        <f>ROUND((SUM(BF92:BF99)+SUM(BF117:BF120)), 2)*F33</f>
        <v>0</v>
      </c>
      <c r="N33" s="49"/>
      <c r="O33" s="49"/>
      <c r="P33" s="49"/>
      <c r="Q33" s="49"/>
      <c r="R33" s="50"/>
    </row>
    <row r="34" hidden="1" s="1" customFormat="1" ht="14.4" customHeight="1">
      <c r="B34" s="48"/>
      <c r="C34" s="49"/>
      <c r="D34" s="49"/>
      <c r="E34" s="56" t="s">
        <v>45</v>
      </c>
      <c r="F34" s="57">
        <v>0.20999999999999999</v>
      </c>
      <c r="G34" s="164" t="s">
        <v>43</v>
      </c>
      <c r="H34" s="165">
        <f>(SUM(BG92:BG99)+SUM(BG117:BG120))</f>
        <v>0</v>
      </c>
      <c r="I34" s="49"/>
      <c r="J34" s="49"/>
      <c r="K34" s="49"/>
      <c r="L34" s="49"/>
      <c r="M34" s="165"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0.14999999999999999</v>
      </c>
      <c r="G35" s="164" t="s">
        <v>43</v>
      </c>
      <c r="H35" s="165">
        <f>(SUM(BH92:BH99)+SUM(BH117:BH120))</f>
        <v>0</v>
      </c>
      <c r="I35" s="49"/>
      <c r="J35" s="49"/>
      <c r="K35" s="49"/>
      <c r="L35" s="49"/>
      <c r="M35" s="165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</v>
      </c>
      <c r="G36" s="164" t="s">
        <v>43</v>
      </c>
      <c r="H36" s="165">
        <f>(SUM(BI92:BI99)+SUM(BI117:BI120))</f>
        <v>0</v>
      </c>
      <c r="I36" s="49"/>
      <c r="J36" s="49"/>
      <c r="K36" s="49"/>
      <c r="L36" s="49"/>
      <c r="M36" s="165">
        <v>0</v>
      </c>
      <c r="N36" s="49"/>
      <c r="O36" s="49"/>
      <c r="P36" s="49"/>
      <c r="Q36" s="49"/>
      <c r="R36" s="50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50"/>
    </row>
    <row r="38" s="1" customFormat="1" ht="25.44" customHeight="1">
      <c r="B38" s="48"/>
      <c r="C38" s="153"/>
      <c r="D38" s="166" t="s">
        <v>48</v>
      </c>
      <c r="E38" s="105"/>
      <c r="F38" s="105"/>
      <c r="G38" s="167" t="s">
        <v>49</v>
      </c>
      <c r="H38" s="168" t="s">
        <v>50</v>
      </c>
      <c r="I38" s="105"/>
      <c r="J38" s="105"/>
      <c r="K38" s="105"/>
      <c r="L38" s="169">
        <f>SUM(M30:M36)</f>
        <v>0</v>
      </c>
      <c r="M38" s="169"/>
      <c r="N38" s="169"/>
      <c r="O38" s="169"/>
      <c r="P38" s="170"/>
      <c r="Q38" s="153"/>
      <c r="R38" s="50"/>
    </row>
    <row r="39" s="1" customFormat="1" ht="14.4" customHeight="1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>
      <c r="B41" s="28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1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51</v>
      </c>
      <c r="E50" s="69"/>
      <c r="F50" s="69"/>
      <c r="G50" s="69"/>
      <c r="H50" s="70"/>
      <c r="I50" s="49"/>
      <c r="J50" s="68" t="s">
        <v>52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53</v>
      </c>
      <c r="E59" s="74"/>
      <c r="F59" s="74"/>
      <c r="G59" s="75" t="s">
        <v>54</v>
      </c>
      <c r="H59" s="76"/>
      <c r="I59" s="49"/>
      <c r="J59" s="73" t="s">
        <v>53</v>
      </c>
      <c r="K59" s="74"/>
      <c r="L59" s="74"/>
      <c r="M59" s="74"/>
      <c r="N59" s="75" t="s">
        <v>54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55</v>
      </c>
      <c r="E61" s="69"/>
      <c r="F61" s="69"/>
      <c r="G61" s="69"/>
      <c r="H61" s="70"/>
      <c r="I61" s="49"/>
      <c r="J61" s="68" t="s">
        <v>56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53</v>
      </c>
      <c r="E70" s="74"/>
      <c r="F70" s="74"/>
      <c r="G70" s="75" t="s">
        <v>54</v>
      </c>
      <c r="H70" s="76"/>
      <c r="I70" s="49"/>
      <c r="J70" s="73" t="s">
        <v>53</v>
      </c>
      <c r="K70" s="74"/>
      <c r="L70" s="74"/>
      <c r="M70" s="74"/>
      <c r="N70" s="75" t="s">
        <v>54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1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3"/>
    </row>
    <row r="76" s="1" customFormat="1" ht="36.96" customHeight="1">
      <c r="B76" s="48"/>
      <c r="C76" s="29" t="s">
        <v>205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74"/>
      <c r="U76" s="174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74"/>
      <c r="U77" s="174"/>
    </row>
    <row r="78" s="1" customFormat="1" ht="30" customHeight="1">
      <c r="B78" s="48"/>
      <c r="C78" s="40" t="s">
        <v>19</v>
      </c>
      <c r="D78" s="49"/>
      <c r="E78" s="49"/>
      <c r="F78" s="158" t="str">
        <f>F6</f>
        <v>Napojení nového vodního zdroje - vrtu, Vysoké nad Jizerou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74"/>
      <c r="U78" s="174"/>
    </row>
    <row r="79" s="1" customFormat="1" ht="36.96" customHeight="1">
      <c r="B79" s="48"/>
      <c r="C79" s="87" t="s">
        <v>138</v>
      </c>
      <c r="D79" s="49"/>
      <c r="E79" s="49"/>
      <c r="F79" s="89" t="str">
        <f>F7</f>
        <v>SO 07 - Elektro + ovládání</v>
      </c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50"/>
      <c r="T79" s="174"/>
      <c r="U79" s="174"/>
    </row>
    <row r="80" s="1" customFormat="1" ht="6.96" customHeight="1"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74"/>
      <c r="U80" s="174"/>
    </row>
    <row r="81" s="1" customFormat="1" ht="18" customHeight="1">
      <c r="B81" s="48"/>
      <c r="C81" s="40" t="s">
        <v>24</v>
      </c>
      <c r="D81" s="49"/>
      <c r="E81" s="49"/>
      <c r="F81" s="35" t="str">
        <f>F9</f>
        <v>Vysoké nad Jizerou</v>
      </c>
      <c r="G81" s="49"/>
      <c r="H81" s="49"/>
      <c r="I81" s="49"/>
      <c r="J81" s="49"/>
      <c r="K81" s="40" t="s">
        <v>26</v>
      </c>
      <c r="L81" s="49"/>
      <c r="M81" s="92" t="str">
        <f>IF(O9="","",O9)</f>
        <v>7. 8. 2018</v>
      </c>
      <c r="N81" s="92"/>
      <c r="O81" s="92"/>
      <c r="P81" s="92"/>
      <c r="Q81" s="49"/>
      <c r="R81" s="50"/>
      <c r="T81" s="174"/>
      <c r="U81" s="174"/>
    </row>
    <row r="82" s="1" customFormat="1" ht="6.96" customHeight="1"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50"/>
      <c r="T82" s="174"/>
      <c r="U82" s="174"/>
    </row>
    <row r="83" s="1" customFormat="1">
      <c r="B83" s="48"/>
      <c r="C83" s="40" t="s">
        <v>28</v>
      </c>
      <c r="D83" s="49"/>
      <c r="E83" s="49"/>
      <c r="F83" s="35" t="str">
        <f>E12</f>
        <v xml:space="preserve"> </v>
      </c>
      <c r="G83" s="49"/>
      <c r="H83" s="49"/>
      <c r="I83" s="49"/>
      <c r="J83" s="49"/>
      <c r="K83" s="40" t="s">
        <v>34</v>
      </c>
      <c r="L83" s="49"/>
      <c r="M83" s="35" t="str">
        <f>E18</f>
        <v xml:space="preserve"> </v>
      </c>
      <c r="N83" s="35"/>
      <c r="O83" s="35"/>
      <c r="P83" s="35"/>
      <c r="Q83" s="35"/>
      <c r="R83" s="50"/>
      <c r="T83" s="174"/>
      <c r="U83" s="174"/>
    </row>
    <row r="84" s="1" customFormat="1" ht="14.4" customHeight="1">
      <c r="B84" s="48"/>
      <c r="C84" s="40" t="s">
        <v>32</v>
      </c>
      <c r="D84" s="49"/>
      <c r="E84" s="49"/>
      <c r="F84" s="35" t="str">
        <f>IF(E15="","",E15)</f>
        <v>Vyplň údaj</v>
      </c>
      <c r="G84" s="49"/>
      <c r="H84" s="49"/>
      <c r="I84" s="49"/>
      <c r="J84" s="49"/>
      <c r="K84" s="40" t="s">
        <v>36</v>
      </c>
      <c r="L84" s="49"/>
      <c r="M84" s="35" t="str">
        <f>E21</f>
        <v xml:space="preserve"> </v>
      </c>
      <c r="N84" s="35"/>
      <c r="O84" s="35"/>
      <c r="P84" s="35"/>
      <c r="Q84" s="35"/>
      <c r="R84" s="50"/>
      <c r="T84" s="174"/>
      <c r="U84" s="174"/>
    </row>
    <row r="85" s="1" customFormat="1" ht="10.32" customHeight="1">
      <c r="B85" s="48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50"/>
      <c r="T85" s="174"/>
      <c r="U85" s="174"/>
    </row>
    <row r="86" s="1" customFormat="1" ht="29.28" customHeight="1">
      <c r="B86" s="48"/>
      <c r="C86" s="175" t="s">
        <v>206</v>
      </c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75" t="s">
        <v>207</v>
      </c>
      <c r="O86" s="153"/>
      <c r="P86" s="153"/>
      <c r="Q86" s="153"/>
      <c r="R86" s="50"/>
      <c r="T86" s="174"/>
      <c r="U86" s="174"/>
    </row>
    <row r="87" s="1" customFormat="1" ht="10.32" customHeight="1"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50"/>
      <c r="T87" s="174"/>
      <c r="U87" s="174"/>
    </row>
    <row r="88" s="1" customFormat="1" ht="29.28" customHeight="1">
      <c r="B88" s="48"/>
      <c r="C88" s="176" t="s">
        <v>208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115">
        <f>N117</f>
        <v>0</v>
      </c>
      <c r="O88" s="177"/>
      <c r="P88" s="177"/>
      <c r="Q88" s="177"/>
      <c r="R88" s="50"/>
      <c r="T88" s="174"/>
      <c r="U88" s="174"/>
      <c r="AU88" s="24" t="s">
        <v>209</v>
      </c>
    </row>
    <row r="89" s="6" customFormat="1" ht="24.96" customHeight="1">
      <c r="B89" s="178"/>
      <c r="C89" s="179"/>
      <c r="D89" s="180" t="s">
        <v>1581</v>
      </c>
      <c r="E89" s="179"/>
      <c r="F89" s="179"/>
      <c r="G89" s="179"/>
      <c r="H89" s="179"/>
      <c r="I89" s="179"/>
      <c r="J89" s="179"/>
      <c r="K89" s="179"/>
      <c r="L89" s="179"/>
      <c r="M89" s="179"/>
      <c r="N89" s="181">
        <f>N118</f>
        <v>0</v>
      </c>
      <c r="O89" s="179"/>
      <c r="P89" s="179"/>
      <c r="Q89" s="179"/>
      <c r="R89" s="182"/>
      <c r="T89" s="183"/>
      <c r="U89" s="183"/>
    </row>
    <row r="90" s="7" customFormat="1" ht="19.92" customHeight="1">
      <c r="B90" s="184"/>
      <c r="C90" s="185"/>
      <c r="D90" s="138" t="s">
        <v>1582</v>
      </c>
      <c r="E90" s="185"/>
      <c r="F90" s="185"/>
      <c r="G90" s="185"/>
      <c r="H90" s="185"/>
      <c r="I90" s="185"/>
      <c r="J90" s="185"/>
      <c r="K90" s="185"/>
      <c r="L90" s="185"/>
      <c r="M90" s="185"/>
      <c r="N90" s="140">
        <f>N119</f>
        <v>0</v>
      </c>
      <c r="O90" s="185"/>
      <c r="P90" s="185"/>
      <c r="Q90" s="185"/>
      <c r="R90" s="186"/>
      <c r="T90" s="187"/>
      <c r="U90" s="187"/>
    </row>
    <row r="91" s="1" customFormat="1" ht="21.84" customHeight="1">
      <c r="B91" s="48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50"/>
      <c r="T91" s="174"/>
      <c r="U91" s="174"/>
    </row>
    <row r="92" s="1" customFormat="1" ht="29.28" customHeight="1">
      <c r="B92" s="48"/>
      <c r="C92" s="176" t="s">
        <v>250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177">
        <f>ROUND(N93+N94+N95+N96+N97+N98,2)</f>
        <v>0</v>
      </c>
      <c r="O92" s="188"/>
      <c r="P92" s="188"/>
      <c r="Q92" s="188"/>
      <c r="R92" s="50"/>
      <c r="T92" s="189"/>
      <c r="U92" s="190" t="s">
        <v>41</v>
      </c>
    </row>
    <row r="93" s="1" customFormat="1" ht="18" customHeight="1">
      <c r="B93" s="48"/>
      <c r="C93" s="49"/>
      <c r="D93" s="145" t="s">
        <v>251</v>
      </c>
      <c r="E93" s="138"/>
      <c r="F93" s="138"/>
      <c r="G93" s="138"/>
      <c r="H93" s="138"/>
      <c r="I93" s="49"/>
      <c r="J93" s="49"/>
      <c r="K93" s="49"/>
      <c r="L93" s="49"/>
      <c r="M93" s="49"/>
      <c r="N93" s="139">
        <f>ROUND(N88*T93,2)</f>
        <v>0</v>
      </c>
      <c r="O93" s="140"/>
      <c r="P93" s="140"/>
      <c r="Q93" s="140"/>
      <c r="R93" s="50"/>
      <c r="S93" s="191"/>
      <c r="T93" s="192"/>
      <c r="U93" s="193" t="s">
        <v>42</v>
      </c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194" t="s">
        <v>105</v>
      </c>
      <c r="AZ93" s="191"/>
      <c r="BA93" s="191"/>
      <c r="BB93" s="191"/>
      <c r="BC93" s="191"/>
      <c r="BD93" s="191"/>
      <c r="BE93" s="195">
        <f>IF(U93="základní",N93,0)</f>
        <v>0</v>
      </c>
      <c r="BF93" s="195">
        <f>IF(U93="snížená",N93,0)</f>
        <v>0</v>
      </c>
      <c r="BG93" s="195">
        <f>IF(U93="zákl. přenesená",N93,0)</f>
        <v>0</v>
      </c>
      <c r="BH93" s="195">
        <f>IF(U93="sníž. přenesená",N93,0)</f>
        <v>0</v>
      </c>
      <c r="BI93" s="195">
        <f>IF(U93="nulová",N93,0)</f>
        <v>0</v>
      </c>
      <c r="BJ93" s="194" t="s">
        <v>85</v>
      </c>
      <c r="BK93" s="191"/>
      <c r="BL93" s="191"/>
      <c r="BM93" s="191"/>
    </row>
    <row r="94" s="1" customFormat="1" ht="18" customHeight="1">
      <c r="B94" s="48"/>
      <c r="C94" s="49"/>
      <c r="D94" s="145" t="s">
        <v>252</v>
      </c>
      <c r="E94" s="138"/>
      <c r="F94" s="138"/>
      <c r="G94" s="138"/>
      <c r="H94" s="138"/>
      <c r="I94" s="49"/>
      <c r="J94" s="49"/>
      <c r="K94" s="49"/>
      <c r="L94" s="49"/>
      <c r="M94" s="49"/>
      <c r="N94" s="139">
        <f>ROUND(N88*T94,2)</f>
        <v>0</v>
      </c>
      <c r="O94" s="140"/>
      <c r="P94" s="140"/>
      <c r="Q94" s="140"/>
      <c r="R94" s="50"/>
      <c r="S94" s="191"/>
      <c r="T94" s="192"/>
      <c r="U94" s="193" t="s">
        <v>42</v>
      </c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4" t="s">
        <v>105</v>
      </c>
      <c r="AZ94" s="191"/>
      <c r="BA94" s="191"/>
      <c r="BB94" s="191"/>
      <c r="BC94" s="191"/>
      <c r="BD94" s="191"/>
      <c r="BE94" s="195">
        <f>IF(U94="základní",N94,0)</f>
        <v>0</v>
      </c>
      <c r="BF94" s="195">
        <f>IF(U94="snížená",N94,0)</f>
        <v>0</v>
      </c>
      <c r="BG94" s="195">
        <f>IF(U94="zákl. přenesená",N94,0)</f>
        <v>0</v>
      </c>
      <c r="BH94" s="195">
        <f>IF(U94="sníž. přenesená",N94,0)</f>
        <v>0</v>
      </c>
      <c r="BI94" s="195">
        <f>IF(U94="nulová",N94,0)</f>
        <v>0</v>
      </c>
      <c r="BJ94" s="194" t="s">
        <v>85</v>
      </c>
      <c r="BK94" s="191"/>
      <c r="BL94" s="191"/>
      <c r="BM94" s="191"/>
    </row>
    <row r="95" s="1" customFormat="1" ht="18" customHeight="1">
      <c r="B95" s="48"/>
      <c r="C95" s="49"/>
      <c r="D95" s="145" t="s">
        <v>253</v>
      </c>
      <c r="E95" s="138"/>
      <c r="F95" s="138"/>
      <c r="G95" s="138"/>
      <c r="H95" s="138"/>
      <c r="I95" s="49"/>
      <c r="J95" s="49"/>
      <c r="K95" s="49"/>
      <c r="L95" s="49"/>
      <c r="M95" s="49"/>
      <c r="N95" s="139">
        <f>ROUND(N88*T95,2)</f>
        <v>0</v>
      </c>
      <c r="O95" s="140"/>
      <c r="P95" s="140"/>
      <c r="Q95" s="140"/>
      <c r="R95" s="50"/>
      <c r="S95" s="191"/>
      <c r="T95" s="192"/>
      <c r="U95" s="193" t="s">
        <v>42</v>
      </c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  <c r="AS95" s="191"/>
      <c r="AT95" s="191"/>
      <c r="AU95" s="191"/>
      <c r="AV95" s="191"/>
      <c r="AW95" s="191"/>
      <c r="AX95" s="191"/>
      <c r="AY95" s="194" t="s">
        <v>105</v>
      </c>
      <c r="AZ95" s="191"/>
      <c r="BA95" s="191"/>
      <c r="BB95" s="191"/>
      <c r="BC95" s="191"/>
      <c r="BD95" s="191"/>
      <c r="BE95" s="195">
        <f>IF(U95="základní",N95,0)</f>
        <v>0</v>
      </c>
      <c r="BF95" s="195">
        <f>IF(U95="snížená",N95,0)</f>
        <v>0</v>
      </c>
      <c r="BG95" s="195">
        <f>IF(U95="zákl. přenesená",N95,0)</f>
        <v>0</v>
      </c>
      <c r="BH95" s="195">
        <f>IF(U95="sníž. přenesená",N95,0)</f>
        <v>0</v>
      </c>
      <c r="BI95" s="195">
        <f>IF(U95="nulová",N95,0)</f>
        <v>0</v>
      </c>
      <c r="BJ95" s="194" t="s">
        <v>85</v>
      </c>
      <c r="BK95" s="191"/>
      <c r="BL95" s="191"/>
      <c r="BM95" s="191"/>
    </row>
    <row r="96" s="1" customFormat="1" ht="18" customHeight="1">
      <c r="B96" s="48"/>
      <c r="C96" s="49"/>
      <c r="D96" s="145" t="s">
        <v>254</v>
      </c>
      <c r="E96" s="138"/>
      <c r="F96" s="138"/>
      <c r="G96" s="138"/>
      <c r="H96" s="138"/>
      <c r="I96" s="49"/>
      <c r="J96" s="49"/>
      <c r="K96" s="49"/>
      <c r="L96" s="49"/>
      <c r="M96" s="49"/>
      <c r="N96" s="139">
        <f>ROUND(N88*T96,2)</f>
        <v>0</v>
      </c>
      <c r="O96" s="140"/>
      <c r="P96" s="140"/>
      <c r="Q96" s="140"/>
      <c r="R96" s="50"/>
      <c r="S96" s="191"/>
      <c r="T96" s="192"/>
      <c r="U96" s="193" t="s">
        <v>42</v>
      </c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1"/>
      <c r="AY96" s="194" t="s">
        <v>105</v>
      </c>
      <c r="AZ96" s="191"/>
      <c r="BA96" s="191"/>
      <c r="BB96" s="191"/>
      <c r="BC96" s="191"/>
      <c r="BD96" s="191"/>
      <c r="BE96" s="195">
        <f>IF(U96="základní",N96,0)</f>
        <v>0</v>
      </c>
      <c r="BF96" s="195">
        <f>IF(U96="snížená",N96,0)</f>
        <v>0</v>
      </c>
      <c r="BG96" s="195">
        <f>IF(U96="zákl. přenesená",N96,0)</f>
        <v>0</v>
      </c>
      <c r="BH96" s="195">
        <f>IF(U96="sníž. přenesená",N96,0)</f>
        <v>0</v>
      </c>
      <c r="BI96" s="195">
        <f>IF(U96="nulová",N96,0)</f>
        <v>0</v>
      </c>
      <c r="BJ96" s="194" t="s">
        <v>85</v>
      </c>
      <c r="BK96" s="191"/>
      <c r="BL96" s="191"/>
      <c r="BM96" s="191"/>
    </row>
    <row r="97" s="1" customFormat="1" ht="18" customHeight="1">
      <c r="B97" s="48"/>
      <c r="C97" s="49"/>
      <c r="D97" s="145" t="s">
        <v>255</v>
      </c>
      <c r="E97" s="138"/>
      <c r="F97" s="138"/>
      <c r="G97" s="138"/>
      <c r="H97" s="138"/>
      <c r="I97" s="49"/>
      <c r="J97" s="49"/>
      <c r="K97" s="49"/>
      <c r="L97" s="49"/>
      <c r="M97" s="49"/>
      <c r="N97" s="139">
        <f>ROUND(N88*T97,2)</f>
        <v>0</v>
      </c>
      <c r="O97" s="140"/>
      <c r="P97" s="140"/>
      <c r="Q97" s="140"/>
      <c r="R97" s="50"/>
      <c r="S97" s="191"/>
      <c r="T97" s="192"/>
      <c r="U97" s="193" t="s">
        <v>42</v>
      </c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1"/>
      <c r="AY97" s="194" t="s">
        <v>105</v>
      </c>
      <c r="AZ97" s="191"/>
      <c r="BA97" s="191"/>
      <c r="BB97" s="191"/>
      <c r="BC97" s="191"/>
      <c r="BD97" s="191"/>
      <c r="BE97" s="195">
        <f>IF(U97="základní",N97,0)</f>
        <v>0</v>
      </c>
      <c r="BF97" s="195">
        <f>IF(U97="snížená",N97,0)</f>
        <v>0</v>
      </c>
      <c r="BG97" s="195">
        <f>IF(U97="zákl. přenesená",N97,0)</f>
        <v>0</v>
      </c>
      <c r="BH97" s="195">
        <f>IF(U97="sníž. přenesená",N97,0)</f>
        <v>0</v>
      </c>
      <c r="BI97" s="195">
        <f>IF(U97="nulová",N97,0)</f>
        <v>0</v>
      </c>
      <c r="BJ97" s="194" t="s">
        <v>85</v>
      </c>
      <c r="BK97" s="191"/>
      <c r="BL97" s="191"/>
      <c r="BM97" s="191"/>
    </row>
    <row r="98" s="1" customFormat="1" ht="18" customHeight="1">
      <c r="B98" s="48"/>
      <c r="C98" s="49"/>
      <c r="D98" s="138" t="s">
        <v>256</v>
      </c>
      <c r="E98" s="49"/>
      <c r="F98" s="49"/>
      <c r="G98" s="49"/>
      <c r="H98" s="49"/>
      <c r="I98" s="49"/>
      <c r="J98" s="49"/>
      <c r="K98" s="49"/>
      <c r="L98" s="49"/>
      <c r="M98" s="49"/>
      <c r="N98" s="139">
        <f>ROUND(N88*T98,2)</f>
        <v>0</v>
      </c>
      <c r="O98" s="140"/>
      <c r="P98" s="140"/>
      <c r="Q98" s="140"/>
      <c r="R98" s="50"/>
      <c r="S98" s="191"/>
      <c r="T98" s="196"/>
      <c r="U98" s="197" t="s">
        <v>42</v>
      </c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1"/>
      <c r="AY98" s="194" t="s">
        <v>257</v>
      </c>
      <c r="AZ98" s="191"/>
      <c r="BA98" s="191"/>
      <c r="BB98" s="191"/>
      <c r="BC98" s="191"/>
      <c r="BD98" s="191"/>
      <c r="BE98" s="195">
        <f>IF(U98="základní",N98,0)</f>
        <v>0</v>
      </c>
      <c r="BF98" s="195">
        <f>IF(U98="snížená",N98,0)</f>
        <v>0</v>
      </c>
      <c r="BG98" s="195">
        <f>IF(U98="zákl. přenesená",N98,0)</f>
        <v>0</v>
      </c>
      <c r="BH98" s="195">
        <f>IF(U98="sníž. přenesená",N98,0)</f>
        <v>0</v>
      </c>
      <c r="BI98" s="195">
        <f>IF(U98="nulová",N98,0)</f>
        <v>0</v>
      </c>
      <c r="BJ98" s="194" t="s">
        <v>85</v>
      </c>
      <c r="BK98" s="191"/>
      <c r="BL98" s="191"/>
      <c r="BM98" s="191"/>
    </row>
    <row r="99" s="1" customFormat="1"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50"/>
      <c r="T99" s="174"/>
      <c r="U99" s="174"/>
    </row>
    <row r="100" s="1" customFormat="1" ht="29.28" customHeight="1">
      <c r="B100" s="48"/>
      <c r="C100" s="152" t="s">
        <v>116</v>
      </c>
      <c r="D100" s="153"/>
      <c r="E100" s="153"/>
      <c r="F100" s="153"/>
      <c r="G100" s="153"/>
      <c r="H100" s="153"/>
      <c r="I100" s="153"/>
      <c r="J100" s="153"/>
      <c r="K100" s="153"/>
      <c r="L100" s="154">
        <f>ROUND(SUM(N88+N92),2)</f>
        <v>0</v>
      </c>
      <c r="M100" s="154"/>
      <c r="N100" s="154"/>
      <c r="O100" s="154"/>
      <c r="P100" s="154"/>
      <c r="Q100" s="154"/>
      <c r="R100" s="50"/>
      <c r="T100" s="174"/>
      <c r="U100" s="174"/>
    </row>
    <row r="101" s="1" customFormat="1" ht="6.96" customHeight="1">
      <c r="B101" s="77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9"/>
      <c r="T101" s="174"/>
      <c r="U101" s="174"/>
    </row>
    <row r="105" s="1" customFormat="1" ht="6.96" customHeight="1">
      <c r="B105" s="80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2"/>
    </row>
    <row r="106" s="1" customFormat="1" ht="36.96" customHeight="1">
      <c r="B106" s="48"/>
      <c r="C106" s="29" t="s">
        <v>258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50"/>
    </row>
    <row r="107" s="1" customFormat="1" ht="6.96" customHeigh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50"/>
    </row>
    <row r="108" s="1" customFormat="1" ht="30" customHeight="1">
      <c r="B108" s="48"/>
      <c r="C108" s="40" t="s">
        <v>19</v>
      </c>
      <c r="D108" s="49"/>
      <c r="E108" s="49"/>
      <c r="F108" s="158" t="str">
        <f>F6</f>
        <v>Napojení nového vodního zdroje - vrtu, Vysoké nad Jizerou</v>
      </c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9"/>
      <c r="R108" s="50"/>
    </row>
    <row r="109" s="1" customFormat="1" ht="36.96" customHeight="1">
      <c r="B109" s="48"/>
      <c r="C109" s="87" t="s">
        <v>138</v>
      </c>
      <c r="D109" s="49"/>
      <c r="E109" s="49"/>
      <c r="F109" s="89" t="str">
        <f>F7</f>
        <v>SO 07 - Elektro + ovládání</v>
      </c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50"/>
    </row>
    <row r="110" s="1" customFormat="1" ht="6.96" customHeight="1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50"/>
    </row>
    <row r="111" s="1" customFormat="1" ht="18" customHeight="1">
      <c r="B111" s="48"/>
      <c r="C111" s="40" t="s">
        <v>24</v>
      </c>
      <c r="D111" s="49"/>
      <c r="E111" s="49"/>
      <c r="F111" s="35" t="str">
        <f>F9</f>
        <v>Vysoké nad Jizerou</v>
      </c>
      <c r="G111" s="49"/>
      <c r="H111" s="49"/>
      <c r="I111" s="49"/>
      <c r="J111" s="49"/>
      <c r="K111" s="40" t="s">
        <v>26</v>
      </c>
      <c r="L111" s="49"/>
      <c r="M111" s="92" t="str">
        <f>IF(O9="","",O9)</f>
        <v>7. 8. 2018</v>
      </c>
      <c r="N111" s="92"/>
      <c r="O111" s="92"/>
      <c r="P111" s="92"/>
      <c r="Q111" s="49"/>
      <c r="R111" s="50"/>
    </row>
    <row r="112" s="1" customFormat="1" ht="6.96" customHeight="1"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50"/>
    </row>
    <row r="113" s="1" customFormat="1">
      <c r="B113" s="48"/>
      <c r="C113" s="40" t="s">
        <v>28</v>
      </c>
      <c r="D113" s="49"/>
      <c r="E113" s="49"/>
      <c r="F113" s="35" t="str">
        <f>E12</f>
        <v xml:space="preserve"> </v>
      </c>
      <c r="G113" s="49"/>
      <c r="H113" s="49"/>
      <c r="I113" s="49"/>
      <c r="J113" s="49"/>
      <c r="K113" s="40" t="s">
        <v>34</v>
      </c>
      <c r="L113" s="49"/>
      <c r="M113" s="35" t="str">
        <f>E18</f>
        <v xml:space="preserve"> </v>
      </c>
      <c r="N113" s="35"/>
      <c r="O113" s="35"/>
      <c r="P113" s="35"/>
      <c r="Q113" s="35"/>
      <c r="R113" s="50"/>
    </row>
    <row r="114" s="1" customFormat="1" ht="14.4" customHeight="1">
      <c r="B114" s="48"/>
      <c r="C114" s="40" t="s">
        <v>32</v>
      </c>
      <c r="D114" s="49"/>
      <c r="E114" s="49"/>
      <c r="F114" s="35" t="str">
        <f>IF(E15="","",E15)</f>
        <v>Vyplň údaj</v>
      </c>
      <c r="G114" s="49"/>
      <c r="H114" s="49"/>
      <c r="I114" s="49"/>
      <c r="J114" s="49"/>
      <c r="K114" s="40" t="s">
        <v>36</v>
      </c>
      <c r="L114" s="49"/>
      <c r="M114" s="35" t="str">
        <f>E21</f>
        <v xml:space="preserve"> </v>
      </c>
      <c r="N114" s="35"/>
      <c r="O114" s="35"/>
      <c r="P114" s="35"/>
      <c r="Q114" s="35"/>
      <c r="R114" s="50"/>
    </row>
    <row r="115" s="1" customFormat="1" ht="10.32" customHeight="1"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50"/>
    </row>
    <row r="116" s="8" customFormat="1" ht="29.28" customHeight="1">
      <c r="B116" s="198"/>
      <c r="C116" s="199" t="s">
        <v>259</v>
      </c>
      <c r="D116" s="200" t="s">
        <v>260</v>
      </c>
      <c r="E116" s="200" t="s">
        <v>59</v>
      </c>
      <c r="F116" s="200" t="s">
        <v>261</v>
      </c>
      <c r="G116" s="200"/>
      <c r="H116" s="200"/>
      <c r="I116" s="200"/>
      <c r="J116" s="200" t="s">
        <v>262</v>
      </c>
      <c r="K116" s="200" t="s">
        <v>263</v>
      </c>
      <c r="L116" s="200" t="s">
        <v>264</v>
      </c>
      <c r="M116" s="200"/>
      <c r="N116" s="200" t="s">
        <v>207</v>
      </c>
      <c r="O116" s="200"/>
      <c r="P116" s="200"/>
      <c r="Q116" s="201"/>
      <c r="R116" s="202"/>
      <c r="T116" s="108" t="s">
        <v>265</v>
      </c>
      <c r="U116" s="109" t="s">
        <v>41</v>
      </c>
      <c r="V116" s="109" t="s">
        <v>266</v>
      </c>
      <c r="W116" s="109" t="s">
        <v>267</v>
      </c>
      <c r="X116" s="109" t="s">
        <v>268</v>
      </c>
      <c r="Y116" s="109" t="s">
        <v>269</v>
      </c>
      <c r="Z116" s="109" t="s">
        <v>270</v>
      </c>
      <c r="AA116" s="110" t="s">
        <v>271</v>
      </c>
    </row>
    <row r="117" s="1" customFormat="1" ht="29.28" customHeight="1">
      <c r="B117" s="48"/>
      <c r="C117" s="112" t="s">
        <v>178</v>
      </c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203">
        <f>BK117</f>
        <v>0</v>
      </c>
      <c r="O117" s="204"/>
      <c r="P117" s="204"/>
      <c r="Q117" s="204"/>
      <c r="R117" s="50"/>
      <c r="T117" s="111"/>
      <c r="U117" s="69"/>
      <c r="V117" s="69"/>
      <c r="W117" s="205">
        <f>W118+W121</f>
        <v>0</v>
      </c>
      <c r="X117" s="69"/>
      <c r="Y117" s="205">
        <f>Y118+Y121</f>
        <v>0</v>
      </c>
      <c r="Z117" s="69"/>
      <c r="AA117" s="206">
        <f>AA118+AA121</f>
        <v>0</v>
      </c>
      <c r="AT117" s="24" t="s">
        <v>76</v>
      </c>
      <c r="AU117" s="24" t="s">
        <v>209</v>
      </c>
      <c r="BK117" s="207">
        <f>BK118+BK121</f>
        <v>0</v>
      </c>
    </row>
    <row r="118" s="9" customFormat="1" ht="37.44001" customHeight="1">
      <c r="B118" s="208"/>
      <c r="C118" s="209"/>
      <c r="D118" s="210" t="s">
        <v>1581</v>
      </c>
      <c r="E118" s="210"/>
      <c r="F118" s="210"/>
      <c r="G118" s="210"/>
      <c r="H118" s="210"/>
      <c r="I118" s="210"/>
      <c r="J118" s="210"/>
      <c r="K118" s="210"/>
      <c r="L118" s="210"/>
      <c r="M118" s="210"/>
      <c r="N118" s="211">
        <f>BK118</f>
        <v>0</v>
      </c>
      <c r="O118" s="181"/>
      <c r="P118" s="181"/>
      <c r="Q118" s="181"/>
      <c r="R118" s="212"/>
      <c r="T118" s="213"/>
      <c r="U118" s="209"/>
      <c r="V118" s="209"/>
      <c r="W118" s="214">
        <f>W119</f>
        <v>0</v>
      </c>
      <c r="X118" s="209"/>
      <c r="Y118" s="214">
        <f>Y119</f>
        <v>0</v>
      </c>
      <c r="Z118" s="209"/>
      <c r="AA118" s="215">
        <f>AA119</f>
        <v>0</v>
      </c>
      <c r="AR118" s="216" t="s">
        <v>276</v>
      </c>
      <c r="AT118" s="217" t="s">
        <v>76</v>
      </c>
      <c r="AU118" s="217" t="s">
        <v>77</v>
      </c>
      <c r="AY118" s="216" t="s">
        <v>272</v>
      </c>
      <c r="BK118" s="218">
        <f>BK119</f>
        <v>0</v>
      </c>
    </row>
    <row r="119" s="9" customFormat="1" ht="19.92" customHeight="1">
      <c r="B119" s="208"/>
      <c r="C119" s="209"/>
      <c r="D119" s="219" t="s">
        <v>1582</v>
      </c>
      <c r="E119" s="219"/>
      <c r="F119" s="219"/>
      <c r="G119" s="219"/>
      <c r="H119" s="219"/>
      <c r="I119" s="219"/>
      <c r="J119" s="219"/>
      <c r="K119" s="219"/>
      <c r="L119" s="219"/>
      <c r="M119" s="219"/>
      <c r="N119" s="221">
        <f>BK119</f>
        <v>0</v>
      </c>
      <c r="O119" s="222"/>
      <c r="P119" s="222"/>
      <c r="Q119" s="222"/>
      <c r="R119" s="212"/>
      <c r="T119" s="213"/>
      <c r="U119" s="209"/>
      <c r="V119" s="209"/>
      <c r="W119" s="214">
        <f>W120</f>
        <v>0</v>
      </c>
      <c r="X119" s="209"/>
      <c r="Y119" s="214">
        <f>Y120</f>
        <v>0</v>
      </c>
      <c r="Z119" s="209"/>
      <c r="AA119" s="215">
        <f>AA120</f>
        <v>0</v>
      </c>
      <c r="AR119" s="216" t="s">
        <v>276</v>
      </c>
      <c r="AT119" s="217" t="s">
        <v>76</v>
      </c>
      <c r="AU119" s="217" t="s">
        <v>85</v>
      </c>
      <c r="AY119" s="216" t="s">
        <v>272</v>
      </c>
      <c r="BK119" s="218">
        <f>BK120</f>
        <v>0</v>
      </c>
    </row>
    <row r="120" s="1" customFormat="1" ht="25.5" customHeight="1">
      <c r="B120" s="48"/>
      <c r="C120" s="223" t="s">
        <v>85</v>
      </c>
      <c r="D120" s="223" t="s">
        <v>273</v>
      </c>
      <c r="E120" s="224" t="s">
        <v>1583</v>
      </c>
      <c r="F120" s="225" t="s">
        <v>1584</v>
      </c>
      <c r="G120" s="225"/>
      <c r="H120" s="225"/>
      <c r="I120" s="225"/>
      <c r="J120" s="226" t="s">
        <v>1552</v>
      </c>
      <c r="K120" s="227">
        <v>1</v>
      </c>
      <c r="L120" s="228">
        <v>0</v>
      </c>
      <c r="M120" s="229"/>
      <c r="N120" s="230">
        <f>ROUND(L120*K120,2)</f>
        <v>0</v>
      </c>
      <c r="O120" s="230"/>
      <c r="P120" s="230"/>
      <c r="Q120" s="230"/>
      <c r="R120" s="50"/>
      <c r="T120" s="231" t="s">
        <v>22</v>
      </c>
      <c r="U120" s="58" t="s">
        <v>42</v>
      </c>
      <c r="V120" s="49"/>
      <c r="W120" s="232">
        <f>V120*K120</f>
        <v>0</v>
      </c>
      <c r="X120" s="232">
        <v>0</v>
      </c>
      <c r="Y120" s="232">
        <f>X120*K120</f>
        <v>0</v>
      </c>
      <c r="Z120" s="232">
        <v>0</v>
      </c>
      <c r="AA120" s="233">
        <f>Z120*K120</f>
        <v>0</v>
      </c>
      <c r="AR120" s="24" t="s">
        <v>1585</v>
      </c>
      <c r="AT120" s="24" t="s">
        <v>273</v>
      </c>
      <c r="AU120" s="24" t="s">
        <v>126</v>
      </c>
      <c r="AY120" s="24" t="s">
        <v>272</v>
      </c>
      <c r="BE120" s="144">
        <f>IF(U120="základní",N120,0)</f>
        <v>0</v>
      </c>
      <c r="BF120" s="144">
        <f>IF(U120="snížená",N120,0)</f>
        <v>0</v>
      </c>
      <c r="BG120" s="144">
        <f>IF(U120="zákl. přenesená",N120,0)</f>
        <v>0</v>
      </c>
      <c r="BH120" s="144">
        <f>IF(U120="sníž. přenesená",N120,0)</f>
        <v>0</v>
      </c>
      <c r="BI120" s="144">
        <f>IF(U120="nulová",N120,0)</f>
        <v>0</v>
      </c>
      <c r="BJ120" s="24" t="s">
        <v>85</v>
      </c>
      <c r="BK120" s="144">
        <f>ROUND(L120*K120,2)</f>
        <v>0</v>
      </c>
      <c r="BL120" s="24" t="s">
        <v>1585</v>
      </c>
      <c r="BM120" s="24" t="s">
        <v>1586</v>
      </c>
    </row>
    <row r="121" s="1" customFormat="1" ht="49.92" customHeight="1">
      <c r="B121" s="48"/>
      <c r="C121" s="49"/>
      <c r="D121" s="210" t="s">
        <v>1010</v>
      </c>
      <c r="E121" s="49"/>
      <c r="F121" s="49"/>
      <c r="G121" s="49"/>
      <c r="H121" s="49"/>
      <c r="I121" s="49"/>
      <c r="J121" s="49"/>
      <c r="K121" s="49"/>
      <c r="L121" s="49"/>
      <c r="M121" s="49"/>
      <c r="N121" s="281">
        <f>BK121</f>
        <v>0</v>
      </c>
      <c r="O121" s="282"/>
      <c r="P121" s="282"/>
      <c r="Q121" s="282"/>
      <c r="R121" s="50"/>
      <c r="T121" s="196"/>
      <c r="U121" s="74"/>
      <c r="V121" s="74"/>
      <c r="W121" s="74"/>
      <c r="X121" s="74"/>
      <c r="Y121" s="74"/>
      <c r="Z121" s="74"/>
      <c r="AA121" s="76"/>
      <c r="AT121" s="24" t="s">
        <v>76</v>
      </c>
      <c r="AU121" s="24" t="s">
        <v>77</v>
      </c>
      <c r="AY121" s="24" t="s">
        <v>1011</v>
      </c>
      <c r="BK121" s="144">
        <v>0</v>
      </c>
    </row>
    <row r="122" s="1" customFormat="1" ht="6.96" customHeight="1">
      <c r="B122" s="77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9"/>
    </row>
  </sheetData>
  <sheetProtection sheet="1" formatColumns="0" formatRows="0" objects="1" scenarios="1" spinCount="10" saltValue="RvSwNzDf36AN71nA+3AMhaABxWJ6q6DZ62+2j8aYjfLW2HWKKqaRnOHrUNWlMXggSqOuyNyo/q/+omJDMEuKLQ==" hashValue="XXFWCnBiJ+6MWjLgIP5OCE5ZfCx8LSG+Jny5f7hqFBQWzLythFlZyPnOnDiAw7v4VXp1/CEXpb7X0L0IFDab8A==" algorithmName="SHA-512" password="CC35"/>
  <mergeCells count="71">
    <mergeCell ref="D95:H95"/>
    <mergeCell ref="D93:H93"/>
    <mergeCell ref="D94:H94"/>
    <mergeCell ref="D96:H96"/>
    <mergeCell ref="D97:H97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F116:I116"/>
    <mergeCell ref="C106:Q106"/>
    <mergeCell ref="F108:P108"/>
    <mergeCell ref="F109:P109"/>
    <mergeCell ref="M111:P111"/>
    <mergeCell ref="M113:Q113"/>
    <mergeCell ref="M114:Q114"/>
    <mergeCell ref="L116:M116"/>
    <mergeCell ref="N116:Q116"/>
    <mergeCell ref="F120:I120"/>
    <mergeCell ref="L120:M120"/>
    <mergeCell ref="N120:Q120"/>
    <mergeCell ref="N117:Q117"/>
    <mergeCell ref="N118:Q118"/>
    <mergeCell ref="N119:Q119"/>
    <mergeCell ref="N121:Q121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2:Q92"/>
    <mergeCell ref="N97:Q97"/>
    <mergeCell ref="N93:Q93"/>
    <mergeCell ref="N94:Q94"/>
    <mergeCell ref="N95:Q95"/>
    <mergeCell ref="N96:Q96"/>
    <mergeCell ref="N98:Q98"/>
    <mergeCell ref="L100:Q100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5"/>
      <c r="B1" s="15"/>
      <c r="C1" s="15"/>
      <c r="D1" s="16" t="s">
        <v>1</v>
      </c>
      <c r="E1" s="15"/>
      <c r="F1" s="17" t="s">
        <v>117</v>
      </c>
      <c r="G1" s="17"/>
      <c r="H1" s="156" t="s">
        <v>118</v>
      </c>
      <c r="I1" s="156"/>
      <c r="J1" s="156"/>
      <c r="K1" s="156"/>
      <c r="L1" s="17" t="s">
        <v>119</v>
      </c>
      <c r="M1" s="15"/>
      <c r="N1" s="15"/>
      <c r="O1" s="16" t="s">
        <v>120</v>
      </c>
      <c r="P1" s="15"/>
      <c r="Q1" s="15"/>
      <c r="R1" s="15"/>
      <c r="S1" s="17" t="s">
        <v>121</v>
      </c>
      <c r="T1" s="17"/>
      <c r="U1" s="155"/>
      <c r="V1" s="15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107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126</v>
      </c>
    </row>
    <row r="4" ht="36.96" customHeight="1">
      <c r="B4" s="28"/>
      <c r="C4" s="29" t="s">
        <v>130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19</v>
      </c>
      <c r="E6" s="33"/>
      <c r="F6" s="158" t="str">
        <f>'Rekapitulace stavby'!K6</f>
        <v>Napojení nového vodního zdroje - vrtu, Vysoké nad Jizerou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s="1" customFormat="1" ht="32.88" customHeight="1">
      <c r="B7" s="48"/>
      <c r="C7" s="49"/>
      <c r="D7" s="37" t="s">
        <v>138</v>
      </c>
      <c r="E7" s="49"/>
      <c r="F7" s="38" t="s">
        <v>1587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</row>
    <row r="8" s="1" customFormat="1" ht="14.4" customHeight="1">
      <c r="B8" s="48"/>
      <c r="C8" s="49"/>
      <c r="D8" s="40" t="s">
        <v>21</v>
      </c>
      <c r="E8" s="49"/>
      <c r="F8" s="35" t="s">
        <v>22</v>
      </c>
      <c r="G8" s="49"/>
      <c r="H8" s="49"/>
      <c r="I8" s="49"/>
      <c r="J8" s="49"/>
      <c r="K8" s="49"/>
      <c r="L8" s="49"/>
      <c r="M8" s="40" t="s">
        <v>23</v>
      </c>
      <c r="N8" s="49"/>
      <c r="O8" s="35" t="s">
        <v>22</v>
      </c>
      <c r="P8" s="49"/>
      <c r="Q8" s="49"/>
      <c r="R8" s="50"/>
    </row>
    <row r="9" s="1" customFormat="1" ht="14.4" customHeight="1">
      <c r="B9" s="48"/>
      <c r="C9" s="49"/>
      <c r="D9" s="40" t="s">
        <v>24</v>
      </c>
      <c r="E9" s="49"/>
      <c r="F9" s="35" t="s">
        <v>25</v>
      </c>
      <c r="G9" s="49"/>
      <c r="H9" s="49"/>
      <c r="I9" s="49"/>
      <c r="J9" s="49"/>
      <c r="K9" s="49"/>
      <c r="L9" s="49"/>
      <c r="M9" s="40" t="s">
        <v>26</v>
      </c>
      <c r="N9" s="49"/>
      <c r="O9" s="159" t="str">
        <f>'Rekapitulace stavby'!AN8</f>
        <v>7. 8. 2018</v>
      </c>
      <c r="P9" s="92"/>
      <c r="Q9" s="49"/>
      <c r="R9" s="50"/>
    </row>
    <row r="10" s="1" customFormat="1" ht="10.8" customHeight="1"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0"/>
    </row>
    <row r="11" s="1" customFormat="1" ht="14.4" customHeight="1">
      <c r="B11" s="48"/>
      <c r="C11" s="49"/>
      <c r="D11" s="40" t="s">
        <v>28</v>
      </c>
      <c r="E11" s="49"/>
      <c r="F11" s="49"/>
      <c r="G11" s="49"/>
      <c r="H11" s="49"/>
      <c r="I11" s="49"/>
      <c r="J11" s="49"/>
      <c r="K11" s="49"/>
      <c r="L11" s="49"/>
      <c r="M11" s="40" t="s">
        <v>29</v>
      </c>
      <c r="N11" s="49"/>
      <c r="O11" s="35" t="str">
        <f>IF('Rekapitulace stavby'!AN10="","",'Rekapitulace stavby'!AN10)</f>
        <v/>
      </c>
      <c r="P11" s="35"/>
      <c r="Q11" s="49"/>
      <c r="R11" s="50"/>
    </row>
    <row r="12" s="1" customFormat="1" ht="18" customHeight="1">
      <c r="B12" s="48"/>
      <c r="C12" s="49"/>
      <c r="D12" s="49"/>
      <c r="E12" s="35" t="str">
        <f>IF('Rekapitulace stavby'!E11="","",'Rekapitulace stavby'!E11)</f>
        <v xml:space="preserve"> </v>
      </c>
      <c r="F12" s="49"/>
      <c r="G12" s="49"/>
      <c r="H12" s="49"/>
      <c r="I12" s="49"/>
      <c r="J12" s="49"/>
      <c r="K12" s="49"/>
      <c r="L12" s="49"/>
      <c r="M12" s="40" t="s">
        <v>31</v>
      </c>
      <c r="N12" s="49"/>
      <c r="O12" s="35" t="str">
        <f>IF('Rekapitulace stavby'!AN11="","",'Rekapitulace stavby'!AN11)</f>
        <v/>
      </c>
      <c r="P12" s="35"/>
      <c r="Q12" s="49"/>
      <c r="R12" s="50"/>
    </row>
    <row r="13" s="1" customFormat="1" ht="6.96" customHeight="1"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="1" customFormat="1" ht="14.4" customHeight="1">
      <c r="B14" s="48"/>
      <c r="C14" s="49"/>
      <c r="D14" s="40" t="s">
        <v>32</v>
      </c>
      <c r="E14" s="49"/>
      <c r="F14" s="49"/>
      <c r="G14" s="49"/>
      <c r="H14" s="49"/>
      <c r="I14" s="49"/>
      <c r="J14" s="49"/>
      <c r="K14" s="49"/>
      <c r="L14" s="49"/>
      <c r="M14" s="40" t="s">
        <v>29</v>
      </c>
      <c r="N14" s="49"/>
      <c r="O14" s="41" t="str">
        <f>IF('Rekapitulace stavby'!AN13="","",'Rekapitulace stavby'!AN13)</f>
        <v>Vyplň údaj</v>
      </c>
      <c r="P14" s="35"/>
      <c r="Q14" s="49"/>
      <c r="R14" s="50"/>
    </row>
    <row r="15" s="1" customFormat="1" ht="18" customHeight="1">
      <c r="B15" s="48"/>
      <c r="C15" s="49"/>
      <c r="D15" s="49"/>
      <c r="E15" s="41" t="str">
        <f>IF('Rekapitulace stavby'!E14="","",'Rekapitulace stavby'!E14)</f>
        <v>Vyplň údaj</v>
      </c>
      <c r="F15" s="160"/>
      <c r="G15" s="160"/>
      <c r="H15" s="160"/>
      <c r="I15" s="160"/>
      <c r="J15" s="160"/>
      <c r="K15" s="160"/>
      <c r="L15" s="160"/>
      <c r="M15" s="40" t="s">
        <v>31</v>
      </c>
      <c r="N15" s="49"/>
      <c r="O15" s="41" t="str">
        <f>IF('Rekapitulace stavby'!AN14="","",'Rekapitulace stavby'!AN14)</f>
        <v>Vyplň údaj</v>
      </c>
      <c r="P15" s="35"/>
      <c r="Q15" s="49"/>
      <c r="R15" s="50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</row>
    <row r="17" s="1" customFormat="1" ht="14.4" customHeight="1">
      <c r="B17" s="48"/>
      <c r="C17" s="49"/>
      <c r="D17" s="40" t="s">
        <v>34</v>
      </c>
      <c r="E17" s="49"/>
      <c r="F17" s="49"/>
      <c r="G17" s="49"/>
      <c r="H17" s="49"/>
      <c r="I17" s="49"/>
      <c r="J17" s="49"/>
      <c r="K17" s="49"/>
      <c r="L17" s="49"/>
      <c r="M17" s="40" t="s">
        <v>29</v>
      </c>
      <c r="N17" s="49"/>
      <c r="O17" s="35" t="str">
        <f>IF('Rekapitulace stavby'!AN16="","",'Rekapitulace stavby'!AN16)</f>
        <v/>
      </c>
      <c r="P17" s="35"/>
      <c r="Q17" s="49"/>
      <c r="R17" s="50"/>
    </row>
    <row r="18" s="1" customFormat="1" ht="18" customHeight="1">
      <c r="B18" s="48"/>
      <c r="C18" s="49"/>
      <c r="D18" s="49"/>
      <c r="E18" s="35" t="str">
        <f>IF('Rekapitulace stavby'!E17="","",'Rekapitulace stavby'!E17)</f>
        <v xml:space="preserve"> </v>
      </c>
      <c r="F18" s="49"/>
      <c r="G18" s="49"/>
      <c r="H18" s="49"/>
      <c r="I18" s="49"/>
      <c r="J18" s="49"/>
      <c r="K18" s="49"/>
      <c r="L18" s="49"/>
      <c r="M18" s="40" t="s">
        <v>31</v>
      </c>
      <c r="N18" s="49"/>
      <c r="O18" s="35" t="str">
        <f>IF('Rekapitulace stavby'!AN17="","",'Rekapitulace stavby'!AN17)</f>
        <v/>
      </c>
      <c r="P18" s="35"/>
      <c r="Q18" s="49"/>
      <c r="R18" s="50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0"/>
    </row>
    <row r="20" s="1" customFormat="1" ht="14.4" customHeight="1">
      <c r="B20" s="48"/>
      <c r="C20" s="49"/>
      <c r="D20" s="40" t="s">
        <v>36</v>
      </c>
      <c r="E20" s="49"/>
      <c r="F20" s="49"/>
      <c r="G20" s="49"/>
      <c r="H20" s="49"/>
      <c r="I20" s="49"/>
      <c r="J20" s="49"/>
      <c r="K20" s="49"/>
      <c r="L20" s="49"/>
      <c r="M20" s="40" t="s">
        <v>29</v>
      </c>
      <c r="N20" s="49"/>
      <c r="O20" s="35" t="str">
        <f>IF('Rekapitulace stavby'!AN19="","",'Rekapitulace stavby'!AN19)</f>
        <v/>
      </c>
      <c r="P20" s="35"/>
      <c r="Q20" s="49"/>
      <c r="R20" s="50"/>
    </row>
    <row r="21" s="1" customFormat="1" ht="18" customHeight="1">
      <c r="B21" s="48"/>
      <c r="C21" s="49"/>
      <c r="D21" s="49"/>
      <c r="E21" s="35" t="str">
        <f>IF('Rekapitulace stavby'!E20="","",'Rekapitulace stavby'!E20)</f>
        <v xml:space="preserve"> </v>
      </c>
      <c r="F21" s="49"/>
      <c r="G21" s="49"/>
      <c r="H21" s="49"/>
      <c r="I21" s="49"/>
      <c r="J21" s="49"/>
      <c r="K21" s="49"/>
      <c r="L21" s="49"/>
      <c r="M21" s="40" t="s">
        <v>31</v>
      </c>
      <c r="N21" s="49"/>
      <c r="O21" s="35" t="str">
        <f>IF('Rekapitulace stavby'!AN20="","",'Rekapitulace stavby'!AN20)</f>
        <v/>
      </c>
      <c r="P21" s="35"/>
      <c r="Q21" s="49"/>
      <c r="R21" s="50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0"/>
    </row>
    <row r="23" s="1" customFormat="1" ht="14.4" customHeight="1">
      <c r="B23" s="48"/>
      <c r="C23" s="49"/>
      <c r="D23" s="40" t="s">
        <v>37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6.5" customHeight="1">
      <c r="B24" s="48"/>
      <c r="C24" s="49"/>
      <c r="D24" s="49"/>
      <c r="E24" s="44" t="s">
        <v>22</v>
      </c>
      <c r="F24" s="44"/>
      <c r="G24" s="44"/>
      <c r="H24" s="44"/>
      <c r="I24" s="44"/>
      <c r="J24" s="44"/>
      <c r="K24" s="44"/>
      <c r="L24" s="44"/>
      <c r="M24" s="49"/>
      <c r="N24" s="49"/>
      <c r="O24" s="49"/>
      <c r="P24" s="49"/>
      <c r="Q24" s="49"/>
      <c r="R24" s="50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49"/>
      <c r="R26" s="50"/>
    </row>
    <row r="27" s="1" customFormat="1" ht="14.4" customHeight="1">
      <c r="B27" s="48"/>
      <c r="C27" s="49"/>
      <c r="D27" s="161" t="s">
        <v>178</v>
      </c>
      <c r="E27" s="49"/>
      <c r="F27" s="49"/>
      <c r="G27" s="49"/>
      <c r="H27" s="49"/>
      <c r="I27" s="49"/>
      <c r="J27" s="49"/>
      <c r="K27" s="49"/>
      <c r="L27" s="49"/>
      <c r="M27" s="47">
        <f>N88</f>
        <v>0</v>
      </c>
      <c r="N27" s="47"/>
      <c r="O27" s="47"/>
      <c r="P27" s="47"/>
      <c r="Q27" s="49"/>
      <c r="R27" s="50"/>
    </row>
    <row r="28" s="1" customFormat="1" ht="14.4" customHeight="1">
      <c r="B28" s="48"/>
      <c r="C28" s="49"/>
      <c r="D28" s="46" t="s">
        <v>111</v>
      </c>
      <c r="E28" s="49"/>
      <c r="F28" s="49"/>
      <c r="G28" s="49"/>
      <c r="H28" s="49"/>
      <c r="I28" s="49"/>
      <c r="J28" s="49"/>
      <c r="K28" s="49"/>
      <c r="L28" s="49"/>
      <c r="M28" s="47">
        <f>N94</f>
        <v>0</v>
      </c>
      <c r="N28" s="47"/>
      <c r="O28" s="47"/>
      <c r="P28" s="47"/>
      <c r="Q28" s="49"/>
      <c r="R28" s="50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50"/>
    </row>
    <row r="30" s="1" customFormat="1" ht="25.44" customHeight="1">
      <c r="B30" s="48"/>
      <c r="C30" s="49"/>
      <c r="D30" s="162" t="s">
        <v>40</v>
      </c>
      <c r="E30" s="49"/>
      <c r="F30" s="49"/>
      <c r="G30" s="49"/>
      <c r="H30" s="49"/>
      <c r="I30" s="49"/>
      <c r="J30" s="49"/>
      <c r="K30" s="49"/>
      <c r="L30" s="49"/>
      <c r="M30" s="163">
        <f>ROUND(M27+M28,2)</f>
        <v>0</v>
      </c>
      <c r="N30" s="49"/>
      <c r="O30" s="49"/>
      <c r="P30" s="49"/>
      <c r="Q30" s="49"/>
      <c r="R30" s="50"/>
    </row>
    <row r="31" s="1" customFormat="1" ht="6.96" customHeight="1">
      <c r="B31" s="48"/>
      <c r="C31" s="4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49"/>
      <c r="R31" s="50"/>
    </row>
    <row r="32" s="1" customFormat="1" ht="14.4" customHeight="1">
      <c r="B32" s="48"/>
      <c r="C32" s="49"/>
      <c r="D32" s="56" t="s">
        <v>41</v>
      </c>
      <c r="E32" s="56" t="s">
        <v>42</v>
      </c>
      <c r="F32" s="57">
        <v>0.20999999999999999</v>
      </c>
      <c r="G32" s="164" t="s">
        <v>43</v>
      </c>
      <c r="H32" s="165">
        <f>(SUM(BE94:BE101)+SUM(BE119:BE127))</f>
        <v>0</v>
      </c>
      <c r="I32" s="49"/>
      <c r="J32" s="49"/>
      <c r="K32" s="49"/>
      <c r="L32" s="49"/>
      <c r="M32" s="165">
        <f>ROUND((SUM(BE94:BE101)+SUM(BE119:BE127)), 2)*F32</f>
        <v>0</v>
      </c>
      <c r="N32" s="49"/>
      <c r="O32" s="49"/>
      <c r="P32" s="49"/>
      <c r="Q32" s="49"/>
      <c r="R32" s="50"/>
    </row>
    <row r="33" s="1" customFormat="1" ht="14.4" customHeight="1">
      <c r="B33" s="48"/>
      <c r="C33" s="49"/>
      <c r="D33" s="49"/>
      <c r="E33" s="56" t="s">
        <v>44</v>
      </c>
      <c r="F33" s="57">
        <v>0.14999999999999999</v>
      </c>
      <c r="G33" s="164" t="s">
        <v>43</v>
      </c>
      <c r="H33" s="165">
        <f>(SUM(BF94:BF101)+SUM(BF119:BF127))</f>
        <v>0</v>
      </c>
      <c r="I33" s="49"/>
      <c r="J33" s="49"/>
      <c r="K33" s="49"/>
      <c r="L33" s="49"/>
      <c r="M33" s="165">
        <f>ROUND((SUM(BF94:BF101)+SUM(BF119:BF127)), 2)*F33</f>
        <v>0</v>
      </c>
      <c r="N33" s="49"/>
      <c r="O33" s="49"/>
      <c r="P33" s="49"/>
      <c r="Q33" s="49"/>
      <c r="R33" s="50"/>
    </row>
    <row r="34" hidden="1" s="1" customFormat="1" ht="14.4" customHeight="1">
      <c r="B34" s="48"/>
      <c r="C34" s="49"/>
      <c r="D34" s="49"/>
      <c r="E34" s="56" t="s">
        <v>45</v>
      </c>
      <c r="F34" s="57">
        <v>0.20999999999999999</v>
      </c>
      <c r="G34" s="164" t="s">
        <v>43</v>
      </c>
      <c r="H34" s="165">
        <f>(SUM(BG94:BG101)+SUM(BG119:BG127))</f>
        <v>0</v>
      </c>
      <c r="I34" s="49"/>
      <c r="J34" s="49"/>
      <c r="K34" s="49"/>
      <c r="L34" s="49"/>
      <c r="M34" s="165"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0.14999999999999999</v>
      </c>
      <c r="G35" s="164" t="s">
        <v>43</v>
      </c>
      <c r="H35" s="165">
        <f>(SUM(BH94:BH101)+SUM(BH119:BH127))</f>
        <v>0</v>
      </c>
      <c r="I35" s="49"/>
      <c r="J35" s="49"/>
      <c r="K35" s="49"/>
      <c r="L35" s="49"/>
      <c r="M35" s="165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</v>
      </c>
      <c r="G36" s="164" t="s">
        <v>43</v>
      </c>
      <c r="H36" s="165">
        <f>(SUM(BI94:BI101)+SUM(BI119:BI127))</f>
        <v>0</v>
      </c>
      <c r="I36" s="49"/>
      <c r="J36" s="49"/>
      <c r="K36" s="49"/>
      <c r="L36" s="49"/>
      <c r="M36" s="165">
        <v>0</v>
      </c>
      <c r="N36" s="49"/>
      <c r="O36" s="49"/>
      <c r="P36" s="49"/>
      <c r="Q36" s="49"/>
      <c r="R36" s="50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50"/>
    </row>
    <row r="38" s="1" customFormat="1" ht="25.44" customHeight="1">
      <c r="B38" s="48"/>
      <c r="C38" s="153"/>
      <c r="D38" s="166" t="s">
        <v>48</v>
      </c>
      <c r="E38" s="105"/>
      <c r="F38" s="105"/>
      <c r="G38" s="167" t="s">
        <v>49</v>
      </c>
      <c r="H38" s="168" t="s">
        <v>50</v>
      </c>
      <c r="I38" s="105"/>
      <c r="J38" s="105"/>
      <c r="K38" s="105"/>
      <c r="L38" s="169">
        <f>SUM(M30:M36)</f>
        <v>0</v>
      </c>
      <c r="M38" s="169"/>
      <c r="N38" s="169"/>
      <c r="O38" s="169"/>
      <c r="P38" s="170"/>
      <c r="Q38" s="153"/>
      <c r="R38" s="50"/>
    </row>
    <row r="39" s="1" customFormat="1" ht="14.4" customHeight="1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>
      <c r="B41" s="28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1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51</v>
      </c>
      <c r="E50" s="69"/>
      <c r="F50" s="69"/>
      <c r="G50" s="69"/>
      <c r="H50" s="70"/>
      <c r="I50" s="49"/>
      <c r="J50" s="68" t="s">
        <v>52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53</v>
      </c>
      <c r="E59" s="74"/>
      <c r="F59" s="74"/>
      <c r="G59" s="75" t="s">
        <v>54</v>
      </c>
      <c r="H59" s="76"/>
      <c r="I59" s="49"/>
      <c r="J59" s="73" t="s">
        <v>53</v>
      </c>
      <c r="K59" s="74"/>
      <c r="L59" s="74"/>
      <c r="M59" s="74"/>
      <c r="N59" s="75" t="s">
        <v>54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55</v>
      </c>
      <c r="E61" s="69"/>
      <c r="F61" s="69"/>
      <c r="G61" s="69"/>
      <c r="H61" s="70"/>
      <c r="I61" s="49"/>
      <c r="J61" s="68" t="s">
        <v>56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53</v>
      </c>
      <c r="E70" s="74"/>
      <c r="F70" s="74"/>
      <c r="G70" s="75" t="s">
        <v>54</v>
      </c>
      <c r="H70" s="76"/>
      <c r="I70" s="49"/>
      <c r="J70" s="73" t="s">
        <v>53</v>
      </c>
      <c r="K70" s="74"/>
      <c r="L70" s="74"/>
      <c r="M70" s="74"/>
      <c r="N70" s="75" t="s">
        <v>54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1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3"/>
    </row>
    <row r="76" s="1" customFormat="1" ht="36.96" customHeight="1">
      <c r="B76" s="48"/>
      <c r="C76" s="29" t="s">
        <v>205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74"/>
      <c r="U76" s="174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74"/>
      <c r="U77" s="174"/>
    </row>
    <row r="78" s="1" customFormat="1" ht="30" customHeight="1">
      <c r="B78" s="48"/>
      <c r="C78" s="40" t="s">
        <v>19</v>
      </c>
      <c r="D78" s="49"/>
      <c r="E78" s="49"/>
      <c r="F78" s="158" t="str">
        <f>F6</f>
        <v>Napojení nového vodního zdroje - vrtu, Vysoké nad Jizerou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74"/>
      <c r="U78" s="174"/>
    </row>
    <row r="79" s="1" customFormat="1" ht="36.96" customHeight="1">
      <c r="B79" s="48"/>
      <c r="C79" s="87" t="s">
        <v>138</v>
      </c>
      <c r="D79" s="49"/>
      <c r="E79" s="49"/>
      <c r="F79" s="89" t="str">
        <f>F7</f>
        <v>VRN - Vedlejší náklady</v>
      </c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50"/>
      <c r="T79" s="174"/>
      <c r="U79" s="174"/>
    </row>
    <row r="80" s="1" customFormat="1" ht="6.96" customHeight="1"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74"/>
      <c r="U80" s="174"/>
    </row>
    <row r="81" s="1" customFormat="1" ht="18" customHeight="1">
      <c r="B81" s="48"/>
      <c r="C81" s="40" t="s">
        <v>24</v>
      </c>
      <c r="D81" s="49"/>
      <c r="E81" s="49"/>
      <c r="F81" s="35" t="str">
        <f>F9</f>
        <v>Vysoké nad Jizerou</v>
      </c>
      <c r="G81" s="49"/>
      <c r="H81" s="49"/>
      <c r="I81" s="49"/>
      <c r="J81" s="49"/>
      <c r="K81" s="40" t="s">
        <v>26</v>
      </c>
      <c r="L81" s="49"/>
      <c r="M81" s="92" t="str">
        <f>IF(O9="","",O9)</f>
        <v>7. 8. 2018</v>
      </c>
      <c r="N81" s="92"/>
      <c r="O81" s="92"/>
      <c r="P81" s="92"/>
      <c r="Q81" s="49"/>
      <c r="R81" s="50"/>
      <c r="T81" s="174"/>
      <c r="U81" s="174"/>
    </row>
    <row r="82" s="1" customFormat="1" ht="6.96" customHeight="1"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50"/>
      <c r="T82" s="174"/>
      <c r="U82" s="174"/>
    </row>
    <row r="83" s="1" customFormat="1">
      <c r="B83" s="48"/>
      <c r="C83" s="40" t="s">
        <v>28</v>
      </c>
      <c r="D83" s="49"/>
      <c r="E83" s="49"/>
      <c r="F83" s="35" t="str">
        <f>E12</f>
        <v xml:space="preserve"> </v>
      </c>
      <c r="G83" s="49"/>
      <c r="H83" s="49"/>
      <c r="I83" s="49"/>
      <c r="J83" s="49"/>
      <c r="K83" s="40" t="s">
        <v>34</v>
      </c>
      <c r="L83" s="49"/>
      <c r="M83" s="35" t="str">
        <f>E18</f>
        <v xml:space="preserve"> </v>
      </c>
      <c r="N83" s="35"/>
      <c r="O83" s="35"/>
      <c r="P83" s="35"/>
      <c r="Q83" s="35"/>
      <c r="R83" s="50"/>
      <c r="T83" s="174"/>
      <c r="U83" s="174"/>
    </row>
    <row r="84" s="1" customFormat="1" ht="14.4" customHeight="1">
      <c r="B84" s="48"/>
      <c r="C84" s="40" t="s">
        <v>32</v>
      </c>
      <c r="D84" s="49"/>
      <c r="E84" s="49"/>
      <c r="F84" s="35" t="str">
        <f>IF(E15="","",E15)</f>
        <v>Vyplň údaj</v>
      </c>
      <c r="G84" s="49"/>
      <c r="H84" s="49"/>
      <c r="I84" s="49"/>
      <c r="J84" s="49"/>
      <c r="K84" s="40" t="s">
        <v>36</v>
      </c>
      <c r="L84" s="49"/>
      <c r="M84" s="35" t="str">
        <f>E21</f>
        <v xml:space="preserve"> </v>
      </c>
      <c r="N84" s="35"/>
      <c r="O84" s="35"/>
      <c r="P84" s="35"/>
      <c r="Q84" s="35"/>
      <c r="R84" s="50"/>
      <c r="T84" s="174"/>
      <c r="U84" s="174"/>
    </row>
    <row r="85" s="1" customFormat="1" ht="10.32" customHeight="1">
      <c r="B85" s="48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50"/>
      <c r="T85" s="174"/>
      <c r="U85" s="174"/>
    </row>
    <row r="86" s="1" customFormat="1" ht="29.28" customHeight="1">
      <c r="B86" s="48"/>
      <c r="C86" s="175" t="s">
        <v>206</v>
      </c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75" t="s">
        <v>207</v>
      </c>
      <c r="O86" s="153"/>
      <c r="P86" s="153"/>
      <c r="Q86" s="153"/>
      <c r="R86" s="50"/>
      <c r="T86" s="174"/>
      <c r="U86" s="174"/>
    </row>
    <row r="87" s="1" customFormat="1" ht="10.32" customHeight="1"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50"/>
      <c r="T87" s="174"/>
      <c r="U87" s="174"/>
    </row>
    <row r="88" s="1" customFormat="1" ht="29.28" customHeight="1">
      <c r="B88" s="48"/>
      <c r="C88" s="176" t="s">
        <v>208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115">
        <f>N119</f>
        <v>0</v>
      </c>
      <c r="O88" s="177"/>
      <c r="P88" s="177"/>
      <c r="Q88" s="177"/>
      <c r="R88" s="50"/>
      <c r="T88" s="174"/>
      <c r="U88" s="174"/>
      <c r="AU88" s="24" t="s">
        <v>209</v>
      </c>
    </row>
    <row r="89" s="6" customFormat="1" ht="24.96" customHeight="1">
      <c r="B89" s="178"/>
      <c r="C89" s="179"/>
      <c r="D89" s="180" t="s">
        <v>1588</v>
      </c>
      <c r="E89" s="179"/>
      <c r="F89" s="179"/>
      <c r="G89" s="179"/>
      <c r="H89" s="179"/>
      <c r="I89" s="179"/>
      <c r="J89" s="179"/>
      <c r="K89" s="179"/>
      <c r="L89" s="179"/>
      <c r="M89" s="179"/>
      <c r="N89" s="181">
        <f>N120</f>
        <v>0</v>
      </c>
      <c r="O89" s="179"/>
      <c r="P89" s="179"/>
      <c r="Q89" s="179"/>
      <c r="R89" s="182"/>
      <c r="T89" s="183"/>
      <c r="U89" s="183"/>
    </row>
    <row r="90" s="7" customFormat="1" ht="19.92" customHeight="1">
      <c r="B90" s="184"/>
      <c r="C90" s="185"/>
      <c r="D90" s="138" t="s">
        <v>1589</v>
      </c>
      <c r="E90" s="185"/>
      <c r="F90" s="185"/>
      <c r="G90" s="185"/>
      <c r="H90" s="185"/>
      <c r="I90" s="185"/>
      <c r="J90" s="185"/>
      <c r="K90" s="185"/>
      <c r="L90" s="185"/>
      <c r="M90" s="185"/>
      <c r="N90" s="140">
        <f>N121</f>
        <v>0</v>
      </c>
      <c r="O90" s="185"/>
      <c r="P90" s="185"/>
      <c r="Q90" s="185"/>
      <c r="R90" s="186"/>
      <c r="T90" s="187"/>
      <c r="U90" s="187"/>
    </row>
    <row r="91" s="7" customFormat="1" ht="19.92" customHeight="1">
      <c r="B91" s="184"/>
      <c r="C91" s="185"/>
      <c r="D91" s="138" t="s">
        <v>1590</v>
      </c>
      <c r="E91" s="185"/>
      <c r="F91" s="185"/>
      <c r="G91" s="185"/>
      <c r="H91" s="185"/>
      <c r="I91" s="185"/>
      <c r="J91" s="185"/>
      <c r="K91" s="185"/>
      <c r="L91" s="185"/>
      <c r="M91" s="185"/>
      <c r="N91" s="140">
        <f>N124</f>
        <v>0</v>
      </c>
      <c r="O91" s="185"/>
      <c r="P91" s="185"/>
      <c r="Q91" s="185"/>
      <c r="R91" s="186"/>
      <c r="T91" s="187"/>
      <c r="U91" s="187"/>
    </row>
    <row r="92" s="7" customFormat="1" ht="19.92" customHeight="1">
      <c r="B92" s="184"/>
      <c r="C92" s="185"/>
      <c r="D92" s="138" t="s">
        <v>1591</v>
      </c>
      <c r="E92" s="185"/>
      <c r="F92" s="185"/>
      <c r="G92" s="185"/>
      <c r="H92" s="185"/>
      <c r="I92" s="185"/>
      <c r="J92" s="185"/>
      <c r="K92" s="185"/>
      <c r="L92" s="185"/>
      <c r="M92" s="185"/>
      <c r="N92" s="140">
        <f>N126</f>
        <v>0</v>
      </c>
      <c r="O92" s="185"/>
      <c r="P92" s="185"/>
      <c r="Q92" s="185"/>
      <c r="R92" s="186"/>
      <c r="T92" s="187"/>
      <c r="U92" s="187"/>
    </row>
    <row r="93" s="1" customFormat="1" ht="21.84" customHeight="1"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50"/>
      <c r="T93" s="174"/>
      <c r="U93" s="174"/>
    </row>
    <row r="94" s="1" customFormat="1" ht="29.28" customHeight="1">
      <c r="B94" s="48"/>
      <c r="C94" s="176" t="s">
        <v>250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177">
        <f>ROUND(N95+N96+N97+N98+N99+N100,2)</f>
        <v>0</v>
      </c>
      <c r="O94" s="188"/>
      <c r="P94" s="188"/>
      <c r="Q94" s="188"/>
      <c r="R94" s="50"/>
      <c r="T94" s="189"/>
      <c r="U94" s="190" t="s">
        <v>41</v>
      </c>
    </row>
    <row r="95" s="1" customFormat="1" ht="18" customHeight="1">
      <c r="B95" s="48"/>
      <c r="C95" s="49"/>
      <c r="D95" s="145" t="s">
        <v>251</v>
      </c>
      <c r="E95" s="138"/>
      <c r="F95" s="138"/>
      <c r="G95" s="138"/>
      <c r="H95" s="138"/>
      <c r="I95" s="49"/>
      <c r="J95" s="49"/>
      <c r="K95" s="49"/>
      <c r="L95" s="49"/>
      <c r="M95" s="49"/>
      <c r="N95" s="139">
        <f>ROUND(N88*T95,2)</f>
        <v>0</v>
      </c>
      <c r="O95" s="140"/>
      <c r="P95" s="140"/>
      <c r="Q95" s="140"/>
      <c r="R95" s="50"/>
      <c r="S95" s="191"/>
      <c r="T95" s="192"/>
      <c r="U95" s="193" t="s">
        <v>42</v>
      </c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  <c r="AS95" s="191"/>
      <c r="AT95" s="191"/>
      <c r="AU95" s="191"/>
      <c r="AV95" s="191"/>
      <c r="AW95" s="191"/>
      <c r="AX95" s="191"/>
      <c r="AY95" s="194" t="s">
        <v>105</v>
      </c>
      <c r="AZ95" s="191"/>
      <c r="BA95" s="191"/>
      <c r="BB95" s="191"/>
      <c r="BC95" s="191"/>
      <c r="BD95" s="191"/>
      <c r="BE95" s="195">
        <f>IF(U95="základní",N95,0)</f>
        <v>0</v>
      </c>
      <c r="BF95" s="195">
        <f>IF(U95="snížená",N95,0)</f>
        <v>0</v>
      </c>
      <c r="BG95" s="195">
        <f>IF(U95="zákl. přenesená",N95,0)</f>
        <v>0</v>
      </c>
      <c r="BH95" s="195">
        <f>IF(U95="sníž. přenesená",N95,0)</f>
        <v>0</v>
      </c>
      <c r="BI95" s="195">
        <f>IF(U95="nulová",N95,0)</f>
        <v>0</v>
      </c>
      <c r="BJ95" s="194" t="s">
        <v>85</v>
      </c>
      <c r="BK95" s="191"/>
      <c r="BL95" s="191"/>
      <c r="BM95" s="191"/>
    </row>
    <row r="96" s="1" customFormat="1" ht="18" customHeight="1">
      <c r="B96" s="48"/>
      <c r="C96" s="49"/>
      <c r="D96" s="145" t="s">
        <v>252</v>
      </c>
      <c r="E96" s="138"/>
      <c r="F96" s="138"/>
      <c r="G96" s="138"/>
      <c r="H96" s="138"/>
      <c r="I96" s="49"/>
      <c r="J96" s="49"/>
      <c r="K96" s="49"/>
      <c r="L96" s="49"/>
      <c r="M96" s="49"/>
      <c r="N96" s="139">
        <f>ROUND(N88*T96,2)</f>
        <v>0</v>
      </c>
      <c r="O96" s="140"/>
      <c r="P96" s="140"/>
      <c r="Q96" s="140"/>
      <c r="R96" s="50"/>
      <c r="S96" s="191"/>
      <c r="T96" s="192"/>
      <c r="U96" s="193" t="s">
        <v>42</v>
      </c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1"/>
      <c r="AY96" s="194" t="s">
        <v>105</v>
      </c>
      <c r="AZ96" s="191"/>
      <c r="BA96" s="191"/>
      <c r="BB96" s="191"/>
      <c r="BC96" s="191"/>
      <c r="BD96" s="191"/>
      <c r="BE96" s="195">
        <f>IF(U96="základní",N96,0)</f>
        <v>0</v>
      </c>
      <c r="BF96" s="195">
        <f>IF(U96="snížená",N96,0)</f>
        <v>0</v>
      </c>
      <c r="BG96" s="195">
        <f>IF(U96="zákl. přenesená",N96,0)</f>
        <v>0</v>
      </c>
      <c r="BH96" s="195">
        <f>IF(U96="sníž. přenesená",N96,0)</f>
        <v>0</v>
      </c>
      <c r="BI96" s="195">
        <f>IF(U96="nulová",N96,0)</f>
        <v>0</v>
      </c>
      <c r="BJ96" s="194" t="s">
        <v>85</v>
      </c>
      <c r="BK96" s="191"/>
      <c r="BL96" s="191"/>
      <c r="BM96" s="191"/>
    </row>
    <row r="97" s="1" customFormat="1" ht="18" customHeight="1">
      <c r="B97" s="48"/>
      <c r="C97" s="49"/>
      <c r="D97" s="145" t="s">
        <v>253</v>
      </c>
      <c r="E97" s="138"/>
      <c r="F97" s="138"/>
      <c r="G97" s="138"/>
      <c r="H97" s="138"/>
      <c r="I97" s="49"/>
      <c r="J97" s="49"/>
      <c r="K97" s="49"/>
      <c r="L97" s="49"/>
      <c r="M97" s="49"/>
      <c r="N97" s="139">
        <f>ROUND(N88*T97,2)</f>
        <v>0</v>
      </c>
      <c r="O97" s="140"/>
      <c r="P97" s="140"/>
      <c r="Q97" s="140"/>
      <c r="R97" s="50"/>
      <c r="S97" s="191"/>
      <c r="T97" s="192"/>
      <c r="U97" s="193" t="s">
        <v>42</v>
      </c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1"/>
      <c r="AY97" s="194" t="s">
        <v>105</v>
      </c>
      <c r="AZ97" s="191"/>
      <c r="BA97" s="191"/>
      <c r="BB97" s="191"/>
      <c r="BC97" s="191"/>
      <c r="BD97" s="191"/>
      <c r="BE97" s="195">
        <f>IF(U97="základní",N97,0)</f>
        <v>0</v>
      </c>
      <c r="BF97" s="195">
        <f>IF(U97="snížená",N97,0)</f>
        <v>0</v>
      </c>
      <c r="BG97" s="195">
        <f>IF(U97="zákl. přenesená",N97,0)</f>
        <v>0</v>
      </c>
      <c r="BH97" s="195">
        <f>IF(U97="sníž. přenesená",N97,0)</f>
        <v>0</v>
      </c>
      <c r="BI97" s="195">
        <f>IF(U97="nulová",N97,0)</f>
        <v>0</v>
      </c>
      <c r="BJ97" s="194" t="s">
        <v>85</v>
      </c>
      <c r="BK97" s="191"/>
      <c r="BL97" s="191"/>
      <c r="BM97" s="191"/>
    </row>
    <row r="98" s="1" customFormat="1" ht="18" customHeight="1">
      <c r="B98" s="48"/>
      <c r="C98" s="49"/>
      <c r="D98" s="145" t="s">
        <v>254</v>
      </c>
      <c r="E98" s="138"/>
      <c r="F98" s="138"/>
      <c r="G98" s="138"/>
      <c r="H98" s="138"/>
      <c r="I98" s="49"/>
      <c r="J98" s="49"/>
      <c r="K98" s="49"/>
      <c r="L98" s="49"/>
      <c r="M98" s="49"/>
      <c r="N98" s="139">
        <f>ROUND(N88*T98,2)</f>
        <v>0</v>
      </c>
      <c r="O98" s="140"/>
      <c r="P98" s="140"/>
      <c r="Q98" s="140"/>
      <c r="R98" s="50"/>
      <c r="S98" s="191"/>
      <c r="T98" s="192"/>
      <c r="U98" s="193" t="s">
        <v>42</v>
      </c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1"/>
      <c r="AY98" s="194" t="s">
        <v>105</v>
      </c>
      <c r="AZ98" s="191"/>
      <c r="BA98" s="191"/>
      <c r="BB98" s="191"/>
      <c r="BC98" s="191"/>
      <c r="BD98" s="191"/>
      <c r="BE98" s="195">
        <f>IF(U98="základní",N98,0)</f>
        <v>0</v>
      </c>
      <c r="BF98" s="195">
        <f>IF(U98="snížená",N98,0)</f>
        <v>0</v>
      </c>
      <c r="BG98" s="195">
        <f>IF(U98="zákl. přenesená",N98,0)</f>
        <v>0</v>
      </c>
      <c r="BH98" s="195">
        <f>IF(U98="sníž. přenesená",N98,0)</f>
        <v>0</v>
      </c>
      <c r="BI98" s="195">
        <f>IF(U98="nulová",N98,0)</f>
        <v>0</v>
      </c>
      <c r="BJ98" s="194" t="s">
        <v>85</v>
      </c>
      <c r="BK98" s="191"/>
      <c r="BL98" s="191"/>
      <c r="BM98" s="191"/>
    </row>
    <row r="99" s="1" customFormat="1" ht="18" customHeight="1">
      <c r="B99" s="48"/>
      <c r="C99" s="49"/>
      <c r="D99" s="145" t="s">
        <v>255</v>
      </c>
      <c r="E99" s="138"/>
      <c r="F99" s="138"/>
      <c r="G99" s="138"/>
      <c r="H99" s="138"/>
      <c r="I99" s="49"/>
      <c r="J99" s="49"/>
      <c r="K99" s="49"/>
      <c r="L99" s="49"/>
      <c r="M99" s="49"/>
      <c r="N99" s="139">
        <f>ROUND(N88*T99,2)</f>
        <v>0</v>
      </c>
      <c r="O99" s="140"/>
      <c r="P99" s="140"/>
      <c r="Q99" s="140"/>
      <c r="R99" s="50"/>
      <c r="S99" s="191"/>
      <c r="T99" s="192"/>
      <c r="U99" s="193" t="s">
        <v>42</v>
      </c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1"/>
      <c r="AY99" s="194" t="s">
        <v>105</v>
      </c>
      <c r="AZ99" s="191"/>
      <c r="BA99" s="191"/>
      <c r="BB99" s="191"/>
      <c r="BC99" s="191"/>
      <c r="BD99" s="191"/>
      <c r="BE99" s="195">
        <f>IF(U99="základní",N99,0)</f>
        <v>0</v>
      </c>
      <c r="BF99" s="195">
        <f>IF(U99="snížená",N99,0)</f>
        <v>0</v>
      </c>
      <c r="BG99" s="195">
        <f>IF(U99="zákl. přenesená",N99,0)</f>
        <v>0</v>
      </c>
      <c r="BH99" s="195">
        <f>IF(U99="sníž. přenesená",N99,0)</f>
        <v>0</v>
      </c>
      <c r="BI99" s="195">
        <f>IF(U99="nulová",N99,0)</f>
        <v>0</v>
      </c>
      <c r="BJ99" s="194" t="s">
        <v>85</v>
      </c>
      <c r="BK99" s="191"/>
      <c r="BL99" s="191"/>
      <c r="BM99" s="191"/>
    </row>
    <row r="100" s="1" customFormat="1" ht="18" customHeight="1">
      <c r="B100" s="48"/>
      <c r="C100" s="49"/>
      <c r="D100" s="138" t="s">
        <v>256</v>
      </c>
      <c r="E100" s="49"/>
      <c r="F100" s="49"/>
      <c r="G100" s="49"/>
      <c r="H100" s="49"/>
      <c r="I100" s="49"/>
      <c r="J100" s="49"/>
      <c r="K100" s="49"/>
      <c r="L100" s="49"/>
      <c r="M100" s="49"/>
      <c r="N100" s="139">
        <f>ROUND(N88*T100,2)</f>
        <v>0</v>
      </c>
      <c r="O100" s="140"/>
      <c r="P100" s="140"/>
      <c r="Q100" s="140"/>
      <c r="R100" s="50"/>
      <c r="S100" s="191"/>
      <c r="T100" s="196"/>
      <c r="U100" s="197" t="s">
        <v>42</v>
      </c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  <c r="AY100" s="194" t="s">
        <v>257</v>
      </c>
      <c r="AZ100" s="191"/>
      <c r="BA100" s="191"/>
      <c r="BB100" s="191"/>
      <c r="BC100" s="191"/>
      <c r="BD100" s="191"/>
      <c r="BE100" s="195">
        <f>IF(U100="základní",N100,0)</f>
        <v>0</v>
      </c>
      <c r="BF100" s="195">
        <f>IF(U100="snížená",N100,0)</f>
        <v>0</v>
      </c>
      <c r="BG100" s="195">
        <f>IF(U100="zákl. přenesená",N100,0)</f>
        <v>0</v>
      </c>
      <c r="BH100" s="195">
        <f>IF(U100="sníž. přenesená",N100,0)</f>
        <v>0</v>
      </c>
      <c r="BI100" s="195">
        <f>IF(U100="nulová",N100,0)</f>
        <v>0</v>
      </c>
      <c r="BJ100" s="194" t="s">
        <v>85</v>
      </c>
      <c r="BK100" s="191"/>
      <c r="BL100" s="191"/>
      <c r="BM100" s="191"/>
    </row>
    <row r="101" s="1" customFormat="1"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50"/>
      <c r="T101" s="174"/>
      <c r="U101" s="174"/>
    </row>
    <row r="102" s="1" customFormat="1" ht="29.28" customHeight="1">
      <c r="B102" s="48"/>
      <c r="C102" s="152" t="s">
        <v>116</v>
      </c>
      <c r="D102" s="153"/>
      <c r="E102" s="153"/>
      <c r="F102" s="153"/>
      <c r="G102" s="153"/>
      <c r="H102" s="153"/>
      <c r="I102" s="153"/>
      <c r="J102" s="153"/>
      <c r="K102" s="153"/>
      <c r="L102" s="154">
        <f>ROUND(SUM(N88+N94),2)</f>
        <v>0</v>
      </c>
      <c r="M102" s="154"/>
      <c r="N102" s="154"/>
      <c r="O102" s="154"/>
      <c r="P102" s="154"/>
      <c r="Q102" s="154"/>
      <c r="R102" s="50"/>
      <c r="T102" s="174"/>
      <c r="U102" s="174"/>
    </row>
    <row r="103" s="1" customFormat="1" ht="6.96" customHeight="1">
      <c r="B103" s="77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9"/>
      <c r="T103" s="174"/>
      <c r="U103" s="174"/>
    </row>
    <row r="107" s="1" customFormat="1" ht="6.96" customHeight="1">
      <c r="B107" s="80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2"/>
    </row>
    <row r="108" s="1" customFormat="1" ht="36.96" customHeight="1">
      <c r="B108" s="48"/>
      <c r="C108" s="29" t="s">
        <v>258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50"/>
    </row>
    <row r="109" s="1" customFormat="1" ht="6.96" customHeight="1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50"/>
    </row>
    <row r="110" s="1" customFormat="1" ht="30" customHeight="1">
      <c r="B110" s="48"/>
      <c r="C110" s="40" t="s">
        <v>19</v>
      </c>
      <c r="D110" s="49"/>
      <c r="E110" s="49"/>
      <c r="F110" s="158" t="str">
        <f>F6</f>
        <v>Napojení nového vodního zdroje - vrtu, Vysoké nad Jizerou</v>
      </c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9"/>
      <c r="R110" s="50"/>
    </row>
    <row r="111" s="1" customFormat="1" ht="36.96" customHeight="1">
      <c r="B111" s="48"/>
      <c r="C111" s="87" t="s">
        <v>138</v>
      </c>
      <c r="D111" s="49"/>
      <c r="E111" s="49"/>
      <c r="F111" s="89" t="str">
        <f>F7</f>
        <v>VRN - Vedlejší náklady</v>
      </c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50"/>
    </row>
    <row r="112" s="1" customFormat="1" ht="6.96" customHeight="1"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50"/>
    </row>
    <row r="113" s="1" customFormat="1" ht="18" customHeight="1">
      <c r="B113" s="48"/>
      <c r="C113" s="40" t="s">
        <v>24</v>
      </c>
      <c r="D113" s="49"/>
      <c r="E113" s="49"/>
      <c r="F113" s="35" t="str">
        <f>F9</f>
        <v>Vysoké nad Jizerou</v>
      </c>
      <c r="G113" s="49"/>
      <c r="H113" s="49"/>
      <c r="I113" s="49"/>
      <c r="J113" s="49"/>
      <c r="K113" s="40" t="s">
        <v>26</v>
      </c>
      <c r="L113" s="49"/>
      <c r="M113" s="92" t="str">
        <f>IF(O9="","",O9)</f>
        <v>7. 8. 2018</v>
      </c>
      <c r="N113" s="92"/>
      <c r="O113" s="92"/>
      <c r="P113" s="92"/>
      <c r="Q113" s="49"/>
      <c r="R113" s="50"/>
    </row>
    <row r="114" s="1" customFormat="1" ht="6.96" customHeight="1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50"/>
    </row>
    <row r="115" s="1" customFormat="1">
      <c r="B115" s="48"/>
      <c r="C115" s="40" t="s">
        <v>28</v>
      </c>
      <c r="D115" s="49"/>
      <c r="E115" s="49"/>
      <c r="F115" s="35" t="str">
        <f>E12</f>
        <v xml:space="preserve"> </v>
      </c>
      <c r="G115" s="49"/>
      <c r="H115" s="49"/>
      <c r="I115" s="49"/>
      <c r="J115" s="49"/>
      <c r="K115" s="40" t="s">
        <v>34</v>
      </c>
      <c r="L115" s="49"/>
      <c r="M115" s="35" t="str">
        <f>E18</f>
        <v xml:space="preserve"> </v>
      </c>
      <c r="N115" s="35"/>
      <c r="O115" s="35"/>
      <c r="P115" s="35"/>
      <c r="Q115" s="35"/>
      <c r="R115" s="50"/>
    </row>
    <row r="116" s="1" customFormat="1" ht="14.4" customHeight="1">
      <c r="B116" s="48"/>
      <c r="C116" s="40" t="s">
        <v>32</v>
      </c>
      <c r="D116" s="49"/>
      <c r="E116" s="49"/>
      <c r="F116" s="35" t="str">
        <f>IF(E15="","",E15)</f>
        <v>Vyplň údaj</v>
      </c>
      <c r="G116" s="49"/>
      <c r="H116" s="49"/>
      <c r="I116" s="49"/>
      <c r="J116" s="49"/>
      <c r="K116" s="40" t="s">
        <v>36</v>
      </c>
      <c r="L116" s="49"/>
      <c r="M116" s="35" t="str">
        <f>E21</f>
        <v xml:space="preserve"> </v>
      </c>
      <c r="N116" s="35"/>
      <c r="O116" s="35"/>
      <c r="P116" s="35"/>
      <c r="Q116" s="35"/>
      <c r="R116" s="50"/>
    </row>
    <row r="117" s="1" customFormat="1" ht="10.32" customHeight="1"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50"/>
    </row>
    <row r="118" s="8" customFormat="1" ht="29.28" customHeight="1">
      <c r="B118" s="198"/>
      <c r="C118" s="199" t="s">
        <v>259</v>
      </c>
      <c r="D118" s="200" t="s">
        <v>260</v>
      </c>
      <c r="E118" s="200" t="s">
        <v>59</v>
      </c>
      <c r="F118" s="200" t="s">
        <v>261</v>
      </c>
      <c r="G118" s="200"/>
      <c r="H118" s="200"/>
      <c r="I118" s="200"/>
      <c r="J118" s="200" t="s">
        <v>262</v>
      </c>
      <c r="K118" s="200" t="s">
        <v>263</v>
      </c>
      <c r="L118" s="200" t="s">
        <v>264</v>
      </c>
      <c r="M118" s="200"/>
      <c r="N118" s="200" t="s">
        <v>207</v>
      </c>
      <c r="O118" s="200"/>
      <c r="P118" s="200"/>
      <c r="Q118" s="201"/>
      <c r="R118" s="202"/>
      <c r="T118" s="108" t="s">
        <v>265</v>
      </c>
      <c r="U118" s="109" t="s">
        <v>41</v>
      </c>
      <c r="V118" s="109" t="s">
        <v>266</v>
      </c>
      <c r="W118" s="109" t="s">
        <v>267</v>
      </c>
      <c r="X118" s="109" t="s">
        <v>268</v>
      </c>
      <c r="Y118" s="109" t="s">
        <v>269</v>
      </c>
      <c r="Z118" s="109" t="s">
        <v>270</v>
      </c>
      <c r="AA118" s="110" t="s">
        <v>271</v>
      </c>
    </row>
    <row r="119" s="1" customFormat="1" ht="29.28" customHeight="1">
      <c r="B119" s="48"/>
      <c r="C119" s="112" t="s">
        <v>178</v>
      </c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203">
        <f>BK119</f>
        <v>0</v>
      </c>
      <c r="O119" s="204"/>
      <c r="P119" s="204"/>
      <c r="Q119" s="204"/>
      <c r="R119" s="50"/>
      <c r="T119" s="111"/>
      <c r="U119" s="69"/>
      <c r="V119" s="69"/>
      <c r="W119" s="205">
        <f>W120+W128</f>
        <v>0</v>
      </c>
      <c r="X119" s="69"/>
      <c r="Y119" s="205">
        <f>Y120+Y128</f>
        <v>0</v>
      </c>
      <c r="Z119" s="69"/>
      <c r="AA119" s="206">
        <f>AA120+AA128</f>
        <v>0</v>
      </c>
      <c r="AT119" s="24" t="s">
        <v>76</v>
      </c>
      <c r="AU119" s="24" t="s">
        <v>209</v>
      </c>
      <c r="BK119" s="207">
        <f>BK120+BK128</f>
        <v>0</v>
      </c>
    </row>
    <row r="120" s="9" customFormat="1" ht="37.44001" customHeight="1">
      <c r="B120" s="208"/>
      <c r="C120" s="209"/>
      <c r="D120" s="210" t="s">
        <v>1588</v>
      </c>
      <c r="E120" s="210"/>
      <c r="F120" s="210"/>
      <c r="G120" s="210"/>
      <c r="H120" s="210"/>
      <c r="I120" s="210"/>
      <c r="J120" s="210"/>
      <c r="K120" s="210"/>
      <c r="L120" s="210"/>
      <c r="M120" s="210"/>
      <c r="N120" s="211">
        <f>BK120</f>
        <v>0</v>
      </c>
      <c r="O120" s="181"/>
      <c r="P120" s="181"/>
      <c r="Q120" s="181"/>
      <c r="R120" s="212"/>
      <c r="T120" s="213"/>
      <c r="U120" s="209"/>
      <c r="V120" s="209"/>
      <c r="W120" s="214">
        <f>W121+W124+W126</f>
        <v>0</v>
      </c>
      <c r="X120" s="209"/>
      <c r="Y120" s="214">
        <f>Y121+Y124+Y126</f>
        <v>0</v>
      </c>
      <c r="Z120" s="209"/>
      <c r="AA120" s="215">
        <f>AA121+AA124+AA126</f>
        <v>0</v>
      </c>
      <c r="AR120" s="216" t="s">
        <v>302</v>
      </c>
      <c r="AT120" s="217" t="s">
        <v>76</v>
      </c>
      <c r="AU120" s="217" t="s">
        <v>77</v>
      </c>
      <c r="AY120" s="216" t="s">
        <v>272</v>
      </c>
      <c r="BK120" s="218">
        <f>BK121+BK124+BK126</f>
        <v>0</v>
      </c>
    </row>
    <row r="121" s="9" customFormat="1" ht="19.92" customHeight="1">
      <c r="B121" s="208"/>
      <c r="C121" s="209"/>
      <c r="D121" s="219" t="s">
        <v>1589</v>
      </c>
      <c r="E121" s="219"/>
      <c r="F121" s="219"/>
      <c r="G121" s="219"/>
      <c r="H121" s="219"/>
      <c r="I121" s="219"/>
      <c r="J121" s="219"/>
      <c r="K121" s="219"/>
      <c r="L121" s="219"/>
      <c r="M121" s="219"/>
      <c r="N121" s="221">
        <f>BK121</f>
        <v>0</v>
      </c>
      <c r="O121" s="222"/>
      <c r="P121" s="222"/>
      <c r="Q121" s="222"/>
      <c r="R121" s="212"/>
      <c r="T121" s="213"/>
      <c r="U121" s="209"/>
      <c r="V121" s="209"/>
      <c r="W121" s="214">
        <f>SUM(W122:W123)</f>
        <v>0</v>
      </c>
      <c r="X121" s="209"/>
      <c r="Y121" s="214">
        <f>SUM(Y122:Y123)</f>
        <v>0</v>
      </c>
      <c r="Z121" s="209"/>
      <c r="AA121" s="215">
        <f>SUM(AA122:AA123)</f>
        <v>0</v>
      </c>
      <c r="AR121" s="216" t="s">
        <v>302</v>
      </c>
      <c r="AT121" s="217" t="s">
        <v>76</v>
      </c>
      <c r="AU121" s="217" t="s">
        <v>85</v>
      </c>
      <c r="AY121" s="216" t="s">
        <v>272</v>
      </c>
      <c r="BK121" s="218">
        <f>SUM(BK122:BK123)</f>
        <v>0</v>
      </c>
    </row>
    <row r="122" s="1" customFormat="1" ht="16.5" customHeight="1">
      <c r="B122" s="48"/>
      <c r="C122" s="223" t="s">
        <v>85</v>
      </c>
      <c r="D122" s="223" t="s">
        <v>273</v>
      </c>
      <c r="E122" s="224" t="s">
        <v>1592</v>
      </c>
      <c r="F122" s="225" t="s">
        <v>1593</v>
      </c>
      <c r="G122" s="225"/>
      <c r="H122" s="225"/>
      <c r="I122" s="225"/>
      <c r="J122" s="226" t="s">
        <v>1552</v>
      </c>
      <c r="K122" s="227">
        <v>1</v>
      </c>
      <c r="L122" s="228">
        <v>0</v>
      </c>
      <c r="M122" s="229"/>
      <c r="N122" s="230">
        <f>ROUND(L122*K122,2)</f>
        <v>0</v>
      </c>
      <c r="O122" s="230"/>
      <c r="P122" s="230"/>
      <c r="Q122" s="230"/>
      <c r="R122" s="50"/>
      <c r="T122" s="231" t="s">
        <v>22</v>
      </c>
      <c r="U122" s="58" t="s">
        <v>42</v>
      </c>
      <c r="V122" s="49"/>
      <c r="W122" s="232">
        <f>V122*K122</f>
        <v>0</v>
      </c>
      <c r="X122" s="232">
        <v>0</v>
      </c>
      <c r="Y122" s="232">
        <f>X122*K122</f>
        <v>0</v>
      </c>
      <c r="Z122" s="232">
        <v>0</v>
      </c>
      <c r="AA122" s="233">
        <f>Z122*K122</f>
        <v>0</v>
      </c>
      <c r="AR122" s="24" t="s">
        <v>1594</v>
      </c>
      <c r="AT122" s="24" t="s">
        <v>273</v>
      </c>
      <c r="AU122" s="24" t="s">
        <v>126</v>
      </c>
      <c r="AY122" s="24" t="s">
        <v>272</v>
      </c>
      <c r="BE122" s="144">
        <f>IF(U122="základní",N122,0)</f>
        <v>0</v>
      </c>
      <c r="BF122" s="144">
        <f>IF(U122="snížená",N122,0)</f>
        <v>0</v>
      </c>
      <c r="BG122" s="144">
        <f>IF(U122="zákl. přenesená",N122,0)</f>
        <v>0</v>
      </c>
      <c r="BH122" s="144">
        <f>IF(U122="sníž. přenesená",N122,0)</f>
        <v>0</v>
      </c>
      <c r="BI122" s="144">
        <f>IF(U122="nulová",N122,0)</f>
        <v>0</v>
      </c>
      <c r="BJ122" s="24" t="s">
        <v>85</v>
      </c>
      <c r="BK122" s="144">
        <f>ROUND(L122*K122,2)</f>
        <v>0</v>
      </c>
      <c r="BL122" s="24" t="s">
        <v>1594</v>
      </c>
      <c r="BM122" s="24" t="s">
        <v>1595</v>
      </c>
    </row>
    <row r="123" s="1" customFormat="1" ht="16.5" customHeight="1">
      <c r="B123" s="48"/>
      <c r="C123" s="223" t="s">
        <v>126</v>
      </c>
      <c r="D123" s="223" t="s">
        <v>273</v>
      </c>
      <c r="E123" s="224" t="s">
        <v>1596</v>
      </c>
      <c r="F123" s="225" t="s">
        <v>1566</v>
      </c>
      <c r="G123" s="225"/>
      <c r="H123" s="225"/>
      <c r="I123" s="225"/>
      <c r="J123" s="226" t="s">
        <v>1552</v>
      </c>
      <c r="K123" s="227">
        <v>1</v>
      </c>
      <c r="L123" s="228">
        <v>0</v>
      </c>
      <c r="M123" s="229"/>
      <c r="N123" s="230">
        <f>ROUND(L123*K123,2)</f>
        <v>0</v>
      </c>
      <c r="O123" s="230"/>
      <c r="P123" s="230"/>
      <c r="Q123" s="230"/>
      <c r="R123" s="50"/>
      <c r="T123" s="231" t="s">
        <v>22</v>
      </c>
      <c r="U123" s="58" t="s">
        <v>42</v>
      </c>
      <c r="V123" s="49"/>
      <c r="W123" s="232">
        <f>V123*K123</f>
        <v>0</v>
      </c>
      <c r="X123" s="232">
        <v>0</v>
      </c>
      <c r="Y123" s="232">
        <f>X123*K123</f>
        <v>0</v>
      </c>
      <c r="Z123" s="232">
        <v>0</v>
      </c>
      <c r="AA123" s="233">
        <f>Z123*K123</f>
        <v>0</v>
      </c>
      <c r="AR123" s="24" t="s">
        <v>1594</v>
      </c>
      <c r="AT123" s="24" t="s">
        <v>273</v>
      </c>
      <c r="AU123" s="24" t="s">
        <v>126</v>
      </c>
      <c r="AY123" s="24" t="s">
        <v>272</v>
      </c>
      <c r="BE123" s="144">
        <f>IF(U123="základní",N123,0)</f>
        <v>0</v>
      </c>
      <c r="BF123" s="144">
        <f>IF(U123="snížená",N123,0)</f>
        <v>0</v>
      </c>
      <c r="BG123" s="144">
        <f>IF(U123="zákl. přenesená",N123,0)</f>
        <v>0</v>
      </c>
      <c r="BH123" s="144">
        <f>IF(U123="sníž. přenesená",N123,0)</f>
        <v>0</v>
      </c>
      <c r="BI123" s="144">
        <f>IF(U123="nulová",N123,0)</f>
        <v>0</v>
      </c>
      <c r="BJ123" s="24" t="s">
        <v>85</v>
      </c>
      <c r="BK123" s="144">
        <f>ROUND(L123*K123,2)</f>
        <v>0</v>
      </c>
      <c r="BL123" s="24" t="s">
        <v>1594</v>
      </c>
      <c r="BM123" s="24" t="s">
        <v>1597</v>
      </c>
    </row>
    <row r="124" s="9" customFormat="1" ht="29.88" customHeight="1">
      <c r="B124" s="208"/>
      <c r="C124" s="209"/>
      <c r="D124" s="219" t="s">
        <v>1590</v>
      </c>
      <c r="E124" s="219"/>
      <c r="F124" s="219"/>
      <c r="G124" s="219"/>
      <c r="H124" s="219"/>
      <c r="I124" s="219"/>
      <c r="J124" s="219"/>
      <c r="K124" s="219"/>
      <c r="L124" s="219"/>
      <c r="M124" s="219"/>
      <c r="N124" s="283">
        <f>BK124</f>
        <v>0</v>
      </c>
      <c r="O124" s="284"/>
      <c r="P124" s="284"/>
      <c r="Q124" s="284"/>
      <c r="R124" s="212"/>
      <c r="T124" s="213"/>
      <c r="U124" s="209"/>
      <c r="V124" s="209"/>
      <c r="W124" s="214">
        <f>W125</f>
        <v>0</v>
      </c>
      <c r="X124" s="209"/>
      <c r="Y124" s="214">
        <f>Y125</f>
        <v>0</v>
      </c>
      <c r="Z124" s="209"/>
      <c r="AA124" s="215">
        <f>AA125</f>
        <v>0</v>
      </c>
      <c r="AR124" s="216" t="s">
        <v>302</v>
      </c>
      <c r="AT124" s="217" t="s">
        <v>76</v>
      </c>
      <c r="AU124" s="217" t="s">
        <v>85</v>
      </c>
      <c r="AY124" s="216" t="s">
        <v>272</v>
      </c>
      <c r="BK124" s="218">
        <f>BK125</f>
        <v>0</v>
      </c>
    </row>
    <row r="125" s="1" customFormat="1" ht="16.5" customHeight="1">
      <c r="B125" s="48"/>
      <c r="C125" s="223" t="s">
        <v>277</v>
      </c>
      <c r="D125" s="223" t="s">
        <v>273</v>
      </c>
      <c r="E125" s="224" t="s">
        <v>1598</v>
      </c>
      <c r="F125" s="225" t="s">
        <v>1599</v>
      </c>
      <c r="G125" s="225"/>
      <c r="H125" s="225"/>
      <c r="I125" s="225"/>
      <c r="J125" s="226" t="s">
        <v>1552</v>
      </c>
      <c r="K125" s="227">
        <v>1</v>
      </c>
      <c r="L125" s="228">
        <v>0</v>
      </c>
      <c r="M125" s="229"/>
      <c r="N125" s="230">
        <f>ROUND(L125*K125,2)</f>
        <v>0</v>
      </c>
      <c r="O125" s="230"/>
      <c r="P125" s="230"/>
      <c r="Q125" s="230"/>
      <c r="R125" s="50"/>
      <c r="T125" s="231" t="s">
        <v>22</v>
      </c>
      <c r="U125" s="58" t="s">
        <v>42</v>
      </c>
      <c r="V125" s="49"/>
      <c r="W125" s="232">
        <f>V125*K125</f>
        <v>0</v>
      </c>
      <c r="X125" s="232">
        <v>0</v>
      </c>
      <c r="Y125" s="232">
        <f>X125*K125</f>
        <v>0</v>
      </c>
      <c r="Z125" s="232">
        <v>0</v>
      </c>
      <c r="AA125" s="233">
        <f>Z125*K125</f>
        <v>0</v>
      </c>
      <c r="AR125" s="24" t="s">
        <v>1594</v>
      </c>
      <c r="AT125" s="24" t="s">
        <v>273</v>
      </c>
      <c r="AU125" s="24" t="s">
        <v>126</v>
      </c>
      <c r="AY125" s="24" t="s">
        <v>272</v>
      </c>
      <c r="BE125" s="144">
        <f>IF(U125="základní",N125,0)</f>
        <v>0</v>
      </c>
      <c r="BF125" s="144">
        <f>IF(U125="snížená",N125,0)</f>
        <v>0</v>
      </c>
      <c r="BG125" s="144">
        <f>IF(U125="zákl. přenesená",N125,0)</f>
        <v>0</v>
      </c>
      <c r="BH125" s="144">
        <f>IF(U125="sníž. přenesená",N125,0)</f>
        <v>0</v>
      </c>
      <c r="BI125" s="144">
        <f>IF(U125="nulová",N125,0)</f>
        <v>0</v>
      </c>
      <c r="BJ125" s="24" t="s">
        <v>85</v>
      </c>
      <c r="BK125" s="144">
        <f>ROUND(L125*K125,2)</f>
        <v>0</v>
      </c>
      <c r="BL125" s="24" t="s">
        <v>1594</v>
      </c>
      <c r="BM125" s="24" t="s">
        <v>1600</v>
      </c>
    </row>
    <row r="126" s="9" customFormat="1" ht="29.88" customHeight="1">
      <c r="B126" s="208"/>
      <c r="C126" s="209"/>
      <c r="D126" s="219" t="s">
        <v>1591</v>
      </c>
      <c r="E126" s="219"/>
      <c r="F126" s="219"/>
      <c r="G126" s="219"/>
      <c r="H126" s="219"/>
      <c r="I126" s="219"/>
      <c r="J126" s="219"/>
      <c r="K126" s="219"/>
      <c r="L126" s="219"/>
      <c r="M126" s="219"/>
      <c r="N126" s="283">
        <f>BK126</f>
        <v>0</v>
      </c>
      <c r="O126" s="284"/>
      <c r="P126" s="284"/>
      <c r="Q126" s="284"/>
      <c r="R126" s="212"/>
      <c r="T126" s="213"/>
      <c r="U126" s="209"/>
      <c r="V126" s="209"/>
      <c r="W126" s="214">
        <f>W127</f>
        <v>0</v>
      </c>
      <c r="X126" s="209"/>
      <c r="Y126" s="214">
        <f>Y127</f>
        <v>0</v>
      </c>
      <c r="Z126" s="209"/>
      <c r="AA126" s="215">
        <f>AA127</f>
        <v>0</v>
      </c>
      <c r="AR126" s="216" t="s">
        <v>302</v>
      </c>
      <c r="AT126" s="217" t="s">
        <v>76</v>
      </c>
      <c r="AU126" s="217" t="s">
        <v>85</v>
      </c>
      <c r="AY126" s="216" t="s">
        <v>272</v>
      </c>
      <c r="BK126" s="218">
        <f>BK127</f>
        <v>0</v>
      </c>
    </row>
    <row r="127" s="1" customFormat="1" ht="16.5" customHeight="1">
      <c r="B127" s="48"/>
      <c r="C127" s="223" t="s">
        <v>276</v>
      </c>
      <c r="D127" s="223" t="s">
        <v>273</v>
      </c>
      <c r="E127" s="224" t="s">
        <v>1601</v>
      </c>
      <c r="F127" s="225" t="s">
        <v>1602</v>
      </c>
      <c r="G127" s="225"/>
      <c r="H127" s="225"/>
      <c r="I127" s="225"/>
      <c r="J127" s="226" t="s">
        <v>1603</v>
      </c>
      <c r="K127" s="227">
        <v>1</v>
      </c>
      <c r="L127" s="228">
        <v>0</v>
      </c>
      <c r="M127" s="229"/>
      <c r="N127" s="230">
        <f>ROUND(L127*K127,2)</f>
        <v>0</v>
      </c>
      <c r="O127" s="230"/>
      <c r="P127" s="230"/>
      <c r="Q127" s="230"/>
      <c r="R127" s="50"/>
      <c r="T127" s="231" t="s">
        <v>22</v>
      </c>
      <c r="U127" s="58" t="s">
        <v>42</v>
      </c>
      <c r="V127" s="49"/>
      <c r="W127" s="232">
        <f>V127*K127</f>
        <v>0</v>
      </c>
      <c r="X127" s="232">
        <v>0</v>
      </c>
      <c r="Y127" s="232">
        <f>X127*K127</f>
        <v>0</v>
      </c>
      <c r="Z127" s="232">
        <v>0</v>
      </c>
      <c r="AA127" s="233">
        <f>Z127*K127</f>
        <v>0</v>
      </c>
      <c r="AR127" s="24" t="s">
        <v>1594</v>
      </c>
      <c r="AT127" s="24" t="s">
        <v>273</v>
      </c>
      <c r="AU127" s="24" t="s">
        <v>126</v>
      </c>
      <c r="AY127" s="24" t="s">
        <v>272</v>
      </c>
      <c r="BE127" s="144">
        <f>IF(U127="základní",N127,0)</f>
        <v>0</v>
      </c>
      <c r="BF127" s="144">
        <f>IF(U127="snížená",N127,0)</f>
        <v>0</v>
      </c>
      <c r="BG127" s="144">
        <f>IF(U127="zákl. přenesená",N127,0)</f>
        <v>0</v>
      </c>
      <c r="BH127" s="144">
        <f>IF(U127="sníž. přenesená",N127,0)</f>
        <v>0</v>
      </c>
      <c r="BI127" s="144">
        <f>IF(U127="nulová",N127,0)</f>
        <v>0</v>
      </c>
      <c r="BJ127" s="24" t="s">
        <v>85</v>
      </c>
      <c r="BK127" s="144">
        <f>ROUND(L127*K127,2)</f>
        <v>0</v>
      </c>
      <c r="BL127" s="24" t="s">
        <v>1594</v>
      </c>
      <c r="BM127" s="24" t="s">
        <v>1604</v>
      </c>
    </row>
    <row r="128" s="1" customFormat="1" ht="49.92" customHeight="1">
      <c r="B128" s="48"/>
      <c r="C128" s="49"/>
      <c r="D128" s="210" t="s">
        <v>1010</v>
      </c>
      <c r="E128" s="49"/>
      <c r="F128" s="49"/>
      <c r="G128" s="49"/>
      <c r="H128" s="49"/>
      <c r="I128" s="49"/>
      <c r="J128" s="49"/>
      <c r="K128" s="49"/>
      <c r="L128" s="49"/>
      <c r="M128" s="49"/>
      <c r="N128" s="281">
        <f>BK128</f>
        <v>0</v>
      </c>
      <c r="O128" s="282"/>
      <c r="P128" s="282"/>
      <c r="Q128" s="282"/>
      <c r="R128" s="50"/>
      <c r="T128" s="196"/>
      <c r="U128" s="74"/>
      <c r="V128" s="74"/>
      <c r="W128" s="74"/>
      <c r="X128" s="74"/>
      <c r="Y128" s="74"/>
      <c r="Z128" s="74"/>
      <c r="AA128" s="76"/>
      <c r="AT128" s="24" t="s">
        <v>76</v>
      </c>
      <c r="AU128" s="24" t="s">
        <v>77</v>
      </c>
      <c r="AY128" s="24" t="s">
        <v>1011</v>
      </c>
      <c r="BK128" s="144">
        <v>0</v>
      </c>
    </row>
    <row r="129" s="1" customFormat="1" ht="6.96" customHeight="1">
      <c r="B129" s="77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9"/>
    </row>
  </sheetData>
  <sheetProtection sheet="1" formatColumns="0" formatRows="0" objects="1" scenarios="1" spinCount="10" saltValue="EbwceOCCNZ2S1qAdDBmP2Av5FWEvNyPEvHiVRqF6spa8zSx53ke3iEFn8enqpR4VV0qtaZU5Lk3oDN3NZWAivA==" hashValue="kRPsIYtdKhgEQjGNFVREhzRUFc3GJ8NsUbVeYl1FgYDoNXQRcP7+QDDUO2g55dL4EOquYBfCxd0j5beWn0tcQQ==" algorithmName="SHA-512" password="CC35"/>
  <mergeCells count="84">
    <mergeCell ref="D96:H96"/>
    <mergeCell ref="D95:H95"/>
    <mergeCell ref="D97:H97"/>
    <mergeCell ref="D98:H98"/>
    <mergeCell ref="D99:H99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F127:I127"/>
    <mergeCell ref="F125:I125"/>
    <mergeCell ref="F122:I122"/>
    <mergeCell ref="L122:M122"/>
    <mergeCell ref="N122:Q122"/>
    <mergeCell ref="F123:I123"/>
    <mergeCell ref="L123:M123"/>
    <mergeCell ref="N123:Q123"/>
    <mergeCell ref="L125:M125"/>
    <mergeCell ref="N125:Q125"/>
    <mergeCell ref="L127:M127"/>
    <mergeCell ref="N127:Q127"/>
    <mergeCell ref="N124:Q124"/>
    <mergeCell ref="N126:Q126"/>
    <mergeCell ref="N128:Q12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N97:Q97"/>
    <mergeCell ref="N95:Q95"/>
    <mergeCell ref="N96:Q96"/>
    <mergeCell ref="N98:Q98"/>
    <mergeCell ref="N99:Q99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L118:M118"/>
    <mergeCell ref="N118:Q118"/>
    <mergeCell ref="F118:I118"/>
    <mergeCell ref="N119:Q119"/>
    <mergeCell ref="N120:Q120"/>
    <mergeCell ref="N121:Q121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</mergeCells>
  <hyperlinks>
    <hyperlink ref="F1:G1" location="C2" display="1) Krycí list rozpočtu"/>
    <hyperlink ref="H1:K1" location="C86" display="2) Rekapitulace rozpočtu"/>
    <hyperlink ref="L1" location="C118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BARBORANYCOVA\Barbora Nýčová</dc:creator>
  <cp:lastModifiedBy>BARBORANYCOVA\Barbora Nýčová</cp:lastModifiedBy>
  <dcterms:created xsi:type="dcterms:W3CDTF">2018-08-16T08:21:54Z</dcterms:created>
  <dcterms:modified xsi:type="dcterms:W3CDTF">2018-08-16T08:22:11Z</dcterms:modified>
</cp:coreProperties>
</file>