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08" windowWidth="27552" windowHeight="1206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Rekapitulace!$G$12</definedName>
    <definedName name="Dodavka0">Položky!#REF!</definedName>
    <definedName name="HSV">Rekapitulace!$E$12</definedName>
    <definedName name="HSV0">Položky!#REF!</definedName>
    <definedName name="HZS">Rekapitulace!$I$12</definedName>
    <definedName name="HZS0">Položky!#REF!</definedName>
    <definedName name="JKSO">'Krycí list'!$G$2</definedName>
    <definedName name="MJ">'Krycí list'!$G$5</definedName>
    <definedName name="Mont">Rekapitulace!$H$12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Položky!$A$1:$G$252</definedName>
    <definedName name="_xlnm.Print_Area" localSheetId="1">Rekapitulace!$A$1:$I$25</definedName>
    <definedName name="PocetMJ">'Krycí list'!$G$6</definedName>
    <definedName name="Poznamka">'Krycí list'!$B$37</definedName>
    <definedName name="Projektant">'Krycí list'!$C$8</definedName>
    <definedName name="PSV">Rekapitulace!$F$12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Rekapitulace!$H$24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251" i="3"/>
  <c r="BE252" i="3" s="1"/>
  <c r="I11" i="2" s="1"/>
  <c r="BD251" i="3"/>
  <c r="BD252" i="3" s="1"/>
  <c r="H11" i="2" s="1"/>
  <c r="BC251" i="3"/>
  <c r="BC252" i="3" s="1"/>
  <c r="G11" i="2" s="1"/>
  <c r="BB251" i="3"/>
  <c r="G251" i="3"/>
  <c r="BA251" i="3" s="1"/>
  <c r="BA252" i="3" s="1"/>
  <c r="E11" i="2" s="1"/>
  <c r="B11" i="2"/>
  <c r="A11" i="2"/>
  <c r="BB252" i="3"/>
  <c r="F11" i="2" s="1"/>
  <c r="C252" i="3"/>
  <c r="BE246" i="3"/>
  <c r="BD246" i="3"/>
  <c r="BC246" i="3"/>
  <c r="BB246" i="3"/>
  <c r="G246" i="3"/>
  <c r="BA246" i="3" s="1"/>
  <c r="BE243" i="3"/>
  <c r="BD243" i="3"/>
  <c r="BC243" i="3"/>
  <c r="BB243" i="3"/>
  <c r="G243" i="3"/>
  <c r="BA243" i="3" s="1"/>
  <c r="BE240" i="3"/>
  <c r="BD240" i="3"/>
  <c r="BC240" i="3"/>
  <c r="BB240" i="3"/>
  <c r="G240" i="3"/>
  <c r="BA240" i="3" s="1"/>
  <c r="BE231" i="3"/>
  <c r="BD231" i="3"/>
  <c r="BC231" i="3"/>
  <c r="BB231" i="3"/>
  <c r="G231" i="3"/>
  <c r="BA231" i="3" s="1"/>
  <c r="BE228" i="3"/>
  <c r="BD228" i="3"/>
  <c r="BC228" i="3"/>
  <c r="BB228" i="3"/>
  <c r="G228" i="3"/>
  <c r="BA228" i="3" s="1"/>
  <c r="BE225" i="3"/>
  <c r="BD225" i="3"/>
  <c r="BC225" i="3"/>
  <c r="BB225" i="3"/>
  <c r="G225" i="3"/>
  <c r="BA225" i="3" s="1"/>
  <c r="BE220" i="3"/>
  <c r="BD220" i="3"/>
  <c r="BC220" i="3"/>
  <c r="BB220" i="3"/>
  <c r="G220" i="3"/>
  <c r="BA220" i="3" s="1"/>
  <c r="BE217" i="3"/>
  <c r="BD217" i="3"/>
  <c r="BC217" i="3"/>
  <c r="BB217" i="3"/>
  <c r="G217" i="3"/>
  <c r="BA217" i="3" s="1"/>
  <c r="BE213" i="3"/>
  <c r="BD213" i="3"/>
  <c r="BC213" i="3"/>
  <c r="BB213" i="3"/>
  <c r="G213" i="3"/>
  <c r="BA213" i="3" s="1"/>
  <c r="BE210" i="3"/>
  <c r="BD210" i="3"/>
  <c r="BC210" i="3"/>
  <c r="BB210" i="3"/>
  <c r="G210" i="3"/>
  <c r="BA210" i="3" s="1"/>
  <c r="BE207" i="3"/>
  <c r="BD207" i="3"/>
  <c r="BC207" i="3"/>
  <c r="BB207" i="3"/>
  <c r="G207" i="3"/>
  <c r="BA207" i="3" s="1"/>
  <c r="BE204" i="3"/>
  <c r="BD204" i="3"/>
  <c r="BC204" i="3"/>
  <c r="BB204" i="3"/>
  <c r="G204" i="3"/>
  <c r="BA204" i="3" s="1"/>
  <c r="BE201" i="3"/>
  <c r="BD201" i="3"/>
  <c r="BC201" i="3"/>
  <c r="BB201" i="3"/>
  <c r="G201" i="3"/>
  <c r="BA201" i="3" s="1"/>
  <c r="BE198" i="3"/>
  <c r="BD198" i="3"/>
  <c r="BC198" i="3"/>
  <c r="BB198" i="3"/>
  <c r="G198" i="3"/>
  <c r="BA198" i="3" s="1"/>
  <c r="BE195" i="3"/>
  <c r="BD195" i="3"/>
  <c r="BC195" i="3"/>
  <c r="BB195" i="3"/>
  <c r="G195" i="3"/>
  <c r="BA195" i="3" s="1"/>
  <c r="BE192" i="3"/>
  <c r="BD192" i="3"/>
  <c r="BC192" i="3"/>
  <c r="BB192" i="3"/>
  <c r="G192" i="3"/>
  <c r="BA192" i="3" s="1"/>
  <c r="BE189" i="3"/>
  <c r="BD189" i="3"/>
  <c r="BC189" i="3"/>
  <c r="BB189" i="3"/>
  <c r="G189" i="3"/>
  <c r="BA189" i="3" s="1"/>
  <c r="BE187" i="3"/>
  <c r="BD187" i="3"/>
  <c r="BC187" i="3"/>
  <c r="BB187" i="3"/>
  <c r="G187" i="3"/>
  <c r="BA187" i="3" s="1"/>
  <c r="BE184" i="3"/>
  <c r="BD184" i="3"/>
  <c r="BC184" i="3"/>
  <c r="BB184" i="3"/>
  <c r="G184" i="3"/>
  <c r="BA184" i="3" s="1"/>
  <c r="BE181" i="3"/>
  <c r="BD181" i="3"/>
  <c r="BC181" i="3"/>
  <c r="BB181" i="3"/>
  <c r="G181" i="3"/>
  <c r="BA181" i="3" s="1"/>
  <c r="BE174" i="3"/>
  <c r="BD174" i="3"/>
  <c r="BC174" i="3"/>
  <c r="BB174" i="3"/>
  <c r="G174" i="3"/>
  <c r="BA174" i="3" s="1"/>
  <c r="BE172" i="3"/>
  <c r="BD172" i="3"/>
  <c r="BC172" i="3"/>
  <c r="BB172" i="3"/>
  <c r="G172" i="3"/>
  <c r="BA172" i="3" s="1"/>
  <c r="BE165" i="3"/>
  <c r="BD165" i="3"/>
  <c r="BC165" i="3"/>
  <c r="BB165" i="3"/>
  <c r="G165" i="3"/>
  <c r="BA165" i="3" s="1"/>
  <c r="BE161" i="3"/>
  <c r="BD161" i="3"/>
  <c r="BC161" i="3"/>
  <c r="BB161" i="3"/>
  <c r="G161" i="3"/>
  <c r="BA161" i="3" s="1"/>
  <c r="BE157" i="3"/>
  <c r="BD157" i="3"/>
  <c r="BC157" i="3"/>
  <c r="BB157" i="3"/>
  <c r="G157" i="3"/>
  <c r="BA157" i="3" s="1"/>
  <c r="BE153" i="3"/>
  <c r="BD153" i="3"/>
  <c r="BC153" i="3"/>
  <c r="BB153" i="3"/>
  <c r="G153" i="3"/>
  <c r="BA153" i="3" s="1"/>
  <c r="BE152" i="3"/>
  <c r="BD152" i="3"/>
  <c r="BC152" i="3"/>
  <c r="BB152" i="3"/>
  <c r="G152" i="3"/>
  <c r="BA152" i="3" s="1"/>
  <c r="BE149" i="3"/>
  <c r="BD149" i="3"/>
  <c r="BC149" i="3"/>
  <c r="BB149" i="3"/>
  <c r="G149" i="3"/>
  <c r="BA149" i="3" s="1"/>
  <c r="BE146" i="3"/>
  <c r="BD146" i="3"/>
  <c r="BC146" i="3"/>
  <c r="BB146" i="3"/>
  <c r="G146" i="3"/>
  <c r="BA146" i="3" s="1"/>
  <c r="BE142" i="3"/>
  <c r="BD142" i="3"/>
  <c r="BC142" i="3"/>
  <c r="BB142" i="3"/>
  <c r="G142" i="3"/>
  <c r="BA142" i="3" s="1"/>
  <c r="BE137" i="3"/>
  <c r="BD137" i="3"/>
  <c r="BC137" i="3"/>
  <c r="BB137" i="3"/>
  <c r="G137" i="3"/>
  <c r="BA137" i="3" s="1"/>
  <c r="BE132" i="3"/>
  <c r="BD132" i="3"/>
  <c r="BC132" i="3"/>
  <c r="BB132" i="3"/>
  <c r="G132" i="3"/>
  <c r="BA132" i="3" s="1"/>
  <c r="BE127" i="3"/>
  <c r="BD127" i="3"/>
  <c r="BC127" i="3"/>
  <c r="BB127" i="3"/>
  <c r="G127" i="3"/>
  <c r="BA127" i="3" s="1"/>
  <c r="BE123" i="3"/>
  <c r="BD123" i="3"/>
  <c r="BC123" i="3"/>
  <c r="BB123" i="3"/>
  <c r="G123" i="3"/>
  <c r="BA123" i="3" s="1"/>
  <c r="BE118" i="3"/>
  <c r="BD118" i="3"/>
  <c r="BC118" i="3"/>
  <c r="BB118" i="3"/>
  <c r="G118" i="3"/>
  <c r="BA118" i="3" s="1"/>
  <c r="BE115" i="3"/>
  <c r="BD115" i="3"/>
  <c r="BC115" i="3"/>
  <c r="BB115" i="3"/>
  <c r="G115" i="3"/>
  <c r="BA115" i="3" s="1"/>
  <c r="BE110" i="3"/>
  <c r="BD110" i="3"/>
  <c r="BC110" i="3"/>
  <c r="BB110" i="3"/>
  <c r="G110" i="3"/>
  <c r="BA110" i="3" s="1"/>
  <c r="BE103" i="3"/>
  <c r="BD103" i="3"/>
  <c r="BC103" i="3"/>
  <c r="BB103" i="3"/>
  <c r="G103" i="3"/>
  <c r="BA103" i="3" s="1"/>
  <c r="BE94" i="3"/>
  <c r="BD94" i="3"/>
  <c r="BD249" i="3" s="1"/>
  <c r="H10" i="2" s="1"/>
  <c r="BC94" i="3"/>
  <c r="BB94" i="3"/>
  <c r="G94" i="3"/>
  <c r="BA94" i="3" s="1"/>
  <c r="BE92" i="3"/>
  <c r="BD92" i="3"/>
  <c r="BC92" i="3"/>
  <c r="BB92" i="3"/>
  <c r="G92" i="3"/>
  <c r="BA92" i="3" s="1"/>
  <c r="B10" i="2"/>
  <c r="A10" i="2"/>
  <c r="C249" i="3"/>
  <c r="BE89" i="3"/>
  <c r="BD89" i="3"/>
  <c r="BC89" i="3"/>
  <c r="BB89" i="3"/>
  <c r="G89" i="3"/>
  <c r="BA89" i="3" s="1"/>
  <c r="BE88" i="3"/>
  <c r="BD88" i="3"/>
  <c r="BC88" i="3"/>
  <c r="BB88" i="3"/>
  <c r="G88" i="3"/>
  <c r="BA88" i="3" s="1"/>
  <c r="BE85" i="3"/>
  <c r="BD85" i="3"/>
  <c r="BC85" i="3"/>
  <c r="BB85" i="3"/>
  <c r="G85" i="3"/>
  <c r="BA85" i="3" s="1"/>
  <c r="BE82" i="3"/>
  <c r="BD82" i="3"/>
  <c r="BC82" i="3"/>
  <c r="BB82" i="3"/>
  <c r="G82" i="3"/>
  <c r="BA82" i="3" s="1"/>
  <c r="B9" i="2"/>
  <c r="A9" i="2"/>
  <c r="C90" i="3"/>
  <c r="BE79" i="3"/>
  <c r="BD79" i="3"/>
  <c r="BC79" i="3"/>
  <c r="BB79" i="3"/>
  <c r="G79" i="3"/>
  <c r="BA79" i="3" s="1"/>
  <c r="BE77" i="3"/>
  <c r="BD77" i="3"/>
  <c r="BC77" i="3"/>
  <c r="BC80" i="3" s="1"/>
  <c r="G8" i="2" s="1"/>
  <c r="BB77" i="3"/>
  <c r="G77" i="3"/>
  <c r="BA77" i="3" s="1"/>
  <c r="B8" i="2"/>
  <c r="A8" i="2"/>
  <c r="C80" i="3"/>
  <c r="BE73" i="3"/>
  <c r="BD73" i="3"/>
  <c r="BC73" i="3"/>
  <c r="BB73" i="3"/>
  <c r="G73" i="3"/>
  <c r="BA73" i="3" s="1"/>
  <c r="BE67" i="3"/>
  <c r="BD67" i="3"/>
  <c r="BC67" i="3"/>
  <c r="BB67" i="3"/>
  <c r="G67" i="3"/>
  <c r="BA67" i="3" s="1"/>
  <c r="BE62" i="3"/>
  <c r="BD62" i="3"/>
  <c r="BC62" i="3"/>
  <c r="BB62" i="3"/>
  <c r="G62" i="3"/>
  <c r="BA62" i="3" s="1"/>
  <c r="BE51" i="3"/>
  <c r="BD51" i="3"/>
  <c r="BC51" i="3"/>
  <c r="BB51" i="3"/>
  <c r="G51" i="3"/>
  <c r="BA51" i="3" s="1"/>
  <c r="BE40" i="3"/>
  <c r="BD40" i="3"/>
  <c r="BC40" i="3"/>
  <c r="BB40" i="3"/>
  <c r="G40" i="3"/>
  <c r="BA40" i="3" s="1"/>
  <c r="BE32" i="3"/>
  <c r="BD32" i="3"/>
  <c r="BC32" i="3"/>
  <c r="BB32" i="3"/>
  <c r="G32" i="3"/>
  <c r="BA32" i="3" s="1"/>
  <c r="BE22" i="3"/>
  <c r="BD22" i="3"/>
  <c r="BC22" i="3"/>
  <c r="BB22" i="3"/>
  <c r="G22" i="3"/>
  <c r="BA22" i="3" s="1"/>
  <c r="BE14" i="3"/>
  <c r="BD14" i="3"/>
  <c r="BC14" i="3"/>
  <c r="BB14" i="3"/>
  <c r="G14" i="3"/>
  <c r="BA14" i="3" s="1"/>
  <c r="BE12" i="3"/>
  <c r="BD12" i="3"/>
  <c r="BC12" i="3"/>
  <c r="BB12" i="3"/>
  <c r="G12" i="3"/>
  <c r="BA12" i="3" s="1"/>
  <c r="BE11" i="3"/>
  <c r="BD11" i="3"/>
  <c r="BC11" i="3"/>
  <c r="BB11" i="3"/>
  <c r="G11" i="3"/>
  <c r="BA11" i="3" s="1"/>
  <c r="BE8" i="3"/>
  <c r="BD8" i="3"/>
  <c r="BC8" i="3"/>
  <c r="BB8" i="3"/>
  <c r="G8" i="3"/>
  <c r="BA8" i="3" s="1"/>
  <c r="B7" i="2"/>
  <c r="A7" i="2"/>
  <c r="C75" i="3"/>
  <c r="E4" i="3"/>
  <c r="C4" i="3"/>
  <c r="F3" i="3"/>
  <c r="C3" i="3"/>
  <c r="C2" i="2"/>
  <c r="C1" i="2"/>
  <c r="C33" i="1"/>
  <c r="F33" i="1" s="1"/>
  <c r="C31" i="1"/>
  <c r="C9" i="1"/>
  <c r="D2" i="1"/>
  <c r="C2" i="1"/>
  <c r="BE75" i="3" l="1"/>
  <c r="I7" i="2" s="1"/>
  <c r="BB80" i="3"/>
  <c r="F8" i="2" s="1"/>
  <c r="BB249" i="3"/>
  <c r="F10" i="2" s="1"/>
  <c r="BC75" i="3"/>
  <c r="G7" i="2" s="1"/>
  <c r="BA80" i="3"/>
  <c r="E8" i="2" s="1"/>
  <c r="BE80" i="3"/>
  <c r="I8" i="2" s="1"/>
  <c r="BC249" i="3"/>
  <c r="G10" i="2" s="1"/>
  <c r="BE249" i="3"/>
  <c r="I10" i="2" s="1"/>
  <c r="G75" i="3"/>
  <c r="BB75" i="3"/>
  <c r="F7" i="2" s="1"/>
  <c r="BD75" i="3"/>
  <c r="H7" i="2" s="1"/>
  <c r="BA90" i="3"/>
  <c r="E9" i="2" s="1"/>
  <c r="BC90" i="3"/>
  <c r="G9" i="2" s="1"/>
  <c r="BE90" i="3"/>
  <c r="I9" i="2" s="1"/>
  <c r="BB90" i="3"/>
  <c r="F9" i="2" s="1"/>
  <c r="F12" i="2" s="1"/>
  <c r="C16" i="1" s="1"/>
  <c r="BD80" i="3"/>
  <c r="H8" i="2" s="1"/>
  <c r="BD90" i="3"/>
  <c r="H9" i="2" s="1"/>
  <c r="BA75" i="3"/>
  <c r="E7" i="2" s="1"/>
  <c r="G80" i="3"/>
  <c r="G90" i="3"/>
  <c r="G249" i="3"/>
  <c r="G252" i="3"/>
  <c r="BA249" i="3"/>
  <c r="E10" i="2" s="1"/>
  <c r="E12" i="2" s="1"/>
  <c r="G12" i="2" l="1"/>
  <c r="C18" i="1" s="1"/>
  <c r="I12" i="2"/>
  <c r="C21" i="1" s="1"/>
  <c r="H12" i="2"/>
  <c r="C17" i="1" s="1"/>
  <c r="I23" i="2"/>
  <c r="G21" i="1" s="1"/>
  <c r="I22" i="2"/>
  <c r="G20" i="1" s="1"/>
  <c r="I21" i="2"/>
  <c r="G19" i="1" s="1"/>
  <c r="I20" i="2"/>
  <c r="G18" i="1" s="1"/>
  <c r="I19" i="2"/>
  <c r="G17" i="1" s="1"/>
  <c r="I18" i="2"/>
  <c r="G16" i="1" s="1"/>
  <c r="I17" i="2"/>
  <c r="C15" i="1"/>
  <c r="C19" i="1" l="1"/>
  <c r="C22" i="1" s="1"/>
  <c r="G15" i="1"/>
  <c r="H24" i="2"/>
  <c r="G23" i="1" s="1"/>
  <c r="C23" i="1" l="1"/>
  <c r="F30" i="1" s="1"/>
  <c r="F31" i="1" l="1"/>
  <c r="F34" i="1" s="1"/>
  <c r="G7" i="1"/>
</calcChain>
</file>

<file path=xl/sharedStrings.xml><?xml version="1.0" encoding="utf-8"?>
<sst xmlns="http://schemas.openxmlformats.org/spreadsheetml/2006/main" count="665" uniqueCount="309">
  <si>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</si>
  <si>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</si>
  <si>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</si>
  <si>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</si>
  <si>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</si>
  <si>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</si>
  <si>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</si>
  <si>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</si>
  <si>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</si>
  <si>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</si>
  <si>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</si>
  <si>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</si>
  <si>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</si>
  <si>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</si>
  <si>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</si>
  <si>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</si>
  <si>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</si>
  <si>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</si>
  <si>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</si>
  <si>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</si>
  <si>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</si>
  <si>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</si>
  <si>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</si>
  <si>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</si>
  <si>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</si>
  <si>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</si>
  <si>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</si>
  <si>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</si>
  <si>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</si>
  <si>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</si>
  <si>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</si>
  <si>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</si>
  <si>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</si>
  <si>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</si>
  <si>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</si>
  <si>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</si>
  <si>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</si>
  <si>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</si>
  <si>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</si>
  <si>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</si>
  <si>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</si>
  <si>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</si>
  <si>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</si>
  <si>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</si>
  <si>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</si>
  <si>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</si>
  <si>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</si>
  <si>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</si>
  <si>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</si>
  <si>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</si>
  <si>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</si>
  <si>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</si>
  <si>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</si>
  <si>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</si>
  <si>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</si>
  <si>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</si>
  <si>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</si>
  <si>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</si>
  <si>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Kč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</si>
  <si>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</si>
  <si>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</si>
  <si>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</si>
  <si>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</si>
  <si>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</si>
  <si>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</si>
  <si>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</si>
  <si>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</si>
  <si>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</si>
  <si>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</si>
  <si>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</si>
  <si>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</si>
  <si>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</si>
  <si>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3273</t>
  </si>
  <si>
    <t>Vysoké nad Jizerou - Oprava vodovodního řadu</t>
  </si>
  <si>
    <t>1673/2021</t>
  </si>
  <si>
    <t>300</t>
  </si>
  <si>
    <t>Oprava vodovodního řadu</t>
  </si>
  <si>
    <t>827.11.A1</t>
  </si>
  <si>
    <t>m</t>
  </si>
  <si>
    <t>3273/300</t>
  </si>
  <si>
    <t>Oprava vodovodního řadu včetně přepojení VP</t>
  </si>
  <si>
    <t>114211301RRR</t>
  </si>
  <si>
    <t xml:space="preserve">Odstranění trub do DN 150 mm, ve výkopu </t>
  </si>
  <si>
    <t>Položka obsahuje odstranění materiálu obklopujícího potrubí v míře nutné pro vyzvednutí, rozpojení trub, uchopení a vyzvednutí trub z výkopu a uložení na dopravní prostředek a přemístění na skládku zhotovitele včetně poplatku za skládku.</t>
  </si>
  <si>
    <t>Stávající potrubí vodovodního řadu DN80:597,00</t>
  </si>
  <si>
    <t>119001401R00</t>
  </si>
  <si>
    <t xml:space="preserve">Dočasné zajištění ocelového potrubí do DN 200 mm </t>
  </si>
  <si>
    <t>121100002RAA</t>
  </si>
  <si>
    <t>Sejmutí ornice a uložení na deponii zpětný přesun, rozprostření v tl. 20 cm, osetí</t>
  </si>
  <si>
    <t>m3</t>
  </si>
  <si>
    <t>Vodovodní řad PE D 90x12,3 mm SDR 7,5:(597,00-45,00)*3,00*0,20</t>
  </si>
  <si>
    <t>130001101R00</t>
  </si>
  <si>
    <t xml:space="preserve">Příplatek za ztížené hloubení v blízkosti vedení </t>
  </si>
  <si>
    <t>Vodovodní řad PE D 90x12,3 mm SDR 7,5:</t>
  </si>
  <si>
    <t>Začátek provozního součtu</t>
  </si>
  <si>
    <t>Průměrná hloubka výkopu 1,48 m:</t>
  </si>
  <si>
    <t>Ve volném terénu:(597,00-45,00)*0,80*(1,48-0,20)</t>
  </si>
  <si>
    <t>Ve štěrkové cestě:45,00*0,80*(1,48-0,30)</t>
  </si>
  <si>
    <t>Konec provozního součtu</t>
  </si>
  <si>
    <t>V hornině tř. 3 - 25% (původní trasa vodovodu):607,7280*0,25</t>
  </si>
  <si>
    <t>132201212RRX</t>
  </si>
  <si>
    <t xml:space="preserve">Hloubení rýh š.do 200 cm hor.3 do 1000m3,STROJNĚ </t>
  </si>
  <si>
    <t>Položka obsahuje hloubení rýh traktorbagrem, naložení výkopku na dopravní prostředek pro svislé, nebo vodorovné přemístění, popř. přemístění výkopku do 3 m (po povrchu území), případné zajištění rypadel polštáři, udržování pracoviště a ochranu výkopiště proti stékání srážkové vody z okolního terénu i s jejím odvodněním, nebo odvedením, přesekání a odstranění kořenů ve výkopišti, odstranění napadávek, urovnání dna výkopu.</t>
  </si>
  <si>
    <t>Součástí položky je i pažení výkopů a to v souladu s BOZP.</t>
  </si>
  <si>
    <t>V hornině tř. 3 - 100% (původní trasa vodovodu):607,7280</t>
  </si>
  <si>
    <t>132201219R00</t>
  </si>
  <si>
    <t xml:space="preserve">Přípl.za lepivost,hloubení rýh 200cm,hor.3,STROJNĚ </t>
  </si>
  <si>
    <t>V hornině tř. 3 - 100% (původní trasa vodovodu):607,7280*0,5</t>
  </si>
  <si>
    <t>162401102R00</t>
  </si>
  <si>
    <t>Vodorovné přemístění výkopku z hor.1-4 do 2000 m Na skládku investora</t>
  </si>
  <si>
    <t>Výkopy:</t>
  </si>
  <si>
    <t>Odpočet zásypů zeminou:</t>
  </si>
  <si>
    <t>Ve volném terénu:-326,7840</t>
  </si>
  <si>
    <t>171201201R00</t>
  </si>
  <si>
    <t xml:space="preserve">Uložení sypaniny na skl.-sypanina na výšku přes 2m </t>
  </si>
  <si>
    <t>174100050RAB</t>
  </si>
  <si>
    <t>Zásyp jam,rýh a šachet štěrkodrtí fr. 0-63 mm včetně dodávky štěrkodrtě</t>
  </si>
  <si>
    <t>Odpočet lože, potrubí a obsypů:-45,00*0,80*(0,15+0,09+0,30)</t>
  </si>
  <si>
    <t>174101101R00</t>
  </si>
  <si>
    <t xml:space="preserve">Zásyp jam, rýh, šachet se zhutněním </t>
  </si>
  <si>
    <t>Včetně strojního přemístění materiálu pro zásyp ze vzdálenosti do 10 m od okraje zásypu</t>
  </si>
  <si>
    <t>Odpočet lože, potrubí a obsypů:-(597,00-45,0)*0,80*(0,15+0,09+0,30)</t>
  </si>
  <si>
    <t>175100020RAB</t>
  </si>
  <si>
    <t>Obsyp potrubí štěrkopískem včetně dodávka štěrkopísku</t>
  </si>
  <si>
    <t>Vodovodní řad PE D 90x12,3 mm SDR 7,5:597,00*(0,80*(0,09+0,30)-0,045^2*Pi)</t>
  </si>
  <si>
    <t>45</t>
  </si>
  <si>
    <t>Podkladní a vedlejší konstrukce</t>
  </si>
  <si>
    <t>451572111R00</t>
  </si>
  <si>
    <t xml:space="preserve">Lože pod potrubí z kameniva těženého 0 - 4 mm </t>
  </si>
  <si>
    <t>Vodovodní řad PE D 90x12,3 mm SDR 7,5:597,00*0,80*0,15</t>
  </si>
  <si>
    <t>452313131R00</t>
  </si>
  <si>
    <t xml:space="preserve">Bloky pro potrubí z betonu C 12/15 </t>
  </si>
  <si>
    <t>5.NR</t>
  </si>
  <si>
    <t>Komunikace nad rýhou inženýrských sítí</t>
  </si>
  <si>
    <t>113107630R00</t>
  </si>
  <si>
    <t xml:space="preserve">Odstranění podkladu nad 50 m2,kam.drcené tl.30 cm </t>
  </si>
  <si>
    <t>m2</t>
  </si>
  <si>
    <t>Stěrkové cesty:45,00*1,50</t>
  </si>
  <si>
    <t>566903111R00</t>
  </si>
  <si>
    <t xml:space="preserve">Vyspravení podkladu po překopech kam.hrubě drceným </t>
  </si>
  <si>
    <t>t</t>
  </si>
  <si>
    <t>Stěrkové cesty:45,00*1,50*0,30*1,873</t>
  </si>
  <si>
    <t>979082113R00</t>
  </si>
  <si>
    <t>Vodorovná doprava suti po suchu na skládku zhotovitele</t>
  </si>
  <si>
    <t>979990002R00</t>
  </si>
  <si>
    <t>Poplatek za skládku stavební suti štěrky z komunikací</t>
  </si>
  <si>
    <t>8</t>
  </si>
  <si>
    <t>Trubní vedení</t>
  </si>
  <si>
    <t>722231283RRR</t>
  </si>
  <si>
    <t>D+M redukčního ventilu s manometrem G 1 (DN 25) včetně propojovací armatury</t>
  </si>
  <si>
    <t>kus</t>
  </si>
  <si>
    <t>Max. provozní tlak PN25</t>
  </si>
  <si>
    <t>850245121R00</t>
  </si>
  <si>
    <t xml:space="preserve">Výřez nebo výsek na potrubí DN 80 </t>
  </si>
  <si>
    <t>Položky výřezu nebo výseku na potrubí z trub litinových tlakových jsou určeny pro dva řezy nebo seky prováděné na potrubí dodatečně. V položkách jsou zakalkulovány náklady na</t>
  </si>
  <si>
    <t>- ohlášení uzavírání vody</t>
  </si>
  <si>
    <t>- uzavření a otevření šoupat</t>
  </si>
  <si>
    <t>- vypuštění a napuštění vody</t>
  </si>
  <si>
    <t>- odvzdušnění potrubí</t>
  </si>
  <si>
    <t>- strojní nebo ruční výřez potrubí</t>
  </si>
  <si>
    <t>- nutné úpravy výkopu v prostoru provádění</t>
  </si>
  <si>
    <t>- montáž tvarovek</t>
  </si>
  <si>
    <t>857242121R00</t>
  </si>
  <si>
    <t xml:space="preserve">Montáž tvarovek litin. jednoos.přír. výkop DN 80 </t>
  </si>
  <si>
    <t>Položka je určena pro montáž litinových tvarovek na potrubí litinovém tlakovém přírubovém jednoosých v otevřeném výkopu, v otevřeném kanálu nebo v šachtě.</t>
  </si>
  <si>
    <t>Součástí položky je i dodávka nerezových spojovacích prvků (šrouby, podložky, matky) a kompletního obandážování spojů.</t>
  </si>
  <si>
    <t>LN + TP D90/DN80:5</t>
  </si>
  <si>
    <t>PPL DN80:1</t>
  </si>
  <si>
    <t>Synoflex spojka DN80 (85-105):1</t>
  </si>
  <si>
    <t>857244121R00</t>
  </si>
  <si>
    <t xml:space="preserve">Montáž tvarovek litin. odboč. přír. výkop DN 80 </t>
  </si>
  <si>
    <t>Položka je určena pro montáž litinových tvarovek na potrubí litinovém tlakovém přírubovém odbočných v otevřeném výkopu, v otevřeném kanálu nebo v šachtě.</t>
  </si>
  <si>
    <t>T DN80/80:1</t>
  </si>
  <si>
    <t>871241121R00</t>
  </si>
  <si>
    <t xml:space="preserve">Montáž potrubí polyetylenového ve výkopu d 90 mm </t>
  </si>
  <si>
    <t>V položce je uvažováno s jedním spojem na 6 m potrubí.</t>
  </si>
  <si>
    <t>Vodovodní řad PE D 90x12,3 mm SDR 7,5:596,80</t>
  </si>
  <si>
    <t>877242121R00</t>
  </si>
  <si>
    <t xml:space="preserve">Přirážka za 1 spoj elektrotvarovky d 90 mm </t>
  </si>
  <si>
    <t>Elektrospojka d 90:55</t>
  </si>
  <si>
    <t>Elektrokoleno 30° d 90:2</t>
  </si>
  <si>
    <t>Elektrokoleno 45° d 90:2</t>
  </si>
  <si>
    <t>891183439RRR</t>
  </si>
  <si>
    <t>Přepojení potrubí PE na přípojkách do D 32 včetně dodávky přepojovací tvarovky</t>
  </si>
  <si>
    <t>Položka obsahuje přerušení stávajícího potrubí, montáž a dodávku příslušné tvarovky pro propojení stávajícího potrubí (PE, ocel a pod.) do D 32 a dodávku propojovacího potrubí délky do 1,0 m pro napojení na nový vodovodní řad.</t>
  </si>
  <si>
    <t>Stávající VP d 32x3,0 mm:8</t>
  </si>
  <si>
    <t>891241111R00</t>
  </si>
  <si>
    <t xml:space="preserve">Montáž vodovodních šoupátek ve výkopu DN 80 </t>
  </si>
  <si>
    <t>Položka je určena pro montáž vodovodních šoupátek v otevřeném výkopu nebo v šachtách s osazením zemní soupravy (bez poklopů). V položce jsou zakalkulovány i náklady na vytvoření otvorů ve stropech šachet pro prostup zemních souprav šoupátek.</t>
  </si>
  <si>
    <t xml:space="preserve">Součástí položky je i dodávka nerezových spojovacích prvků (šrouby, podložky, matky) a kompletního obandážování spojů. </t>
  </si>
  <si>
    <t>Šoupě DN80 PN25:2</t>
  </si>
  <si>
    <t>891241221R00</t>
  </si>
  <si>
    <t xml:space="preserve">Montáž vodovod. šoupátek šacht. kolečko DN 80 </t>
  </si>
  <si>
    <t xml:space="preserve">Položka je určena pro montáž vodovodních šoupátek v šachtách s ručním kolečkem. </t>
  </si>
  <si>
    <t>Šoupě DN80 PN25:1</t>
  </si>
  <si>
    <t>891247111R00</t>
  </si>
  <si>
    <t xml:space="preserve">Montáž hydrantů podzemních DN 80 </t>
  </si>
  <si>
    <t>Položka je určena pro montáž hydrantů podzemních (bez osazení poklopů) na potrubí. Součástí položky je i montáž drenáže</t>
  </si>
  <si>
    <t>Hp DN80/1,25:1</t>
  </si>
  <si>
    <t>891249111R00</t>
  </si>
  <si>
    <t xml:space="preserve">Montáž navrtávacích pasů DN 80 s ventilem </t>
  </si>
  <si>
    <t>Položka je určena pro montáž navrtávacích pasů s ventilem na potrubí z trub osinkocementových, litinových, ocelových nebo plastckých hmot.</t>
  </si>
  <si>
    <t>DAV - KIT d 90/32 pro přepojení  VP d 32x3,0 mm:8</t>
  </si>
  <si>
    <t>892241111R00</t>
  </si>
  <si>
    <t>Tlaková zkouška vodovodního potrubí DN 80 včetně zajištění konců potrubí</t>
  </si>
  <si>
    <t>V položce jsou započteny náklady na přísun, montáž, demontáž a odsun zkoušecího čerpadla, napuštění tlakovou vodou a dodání vody pro tlakovou zkoušku.</t>
  </si>
  <si>
    <t>892273111R00</t>
  </si>
  <si>
    <t xml:space="preserve">Desinfekce vodovodního potrubí DN 125 </t>
  </si>
  <si>
    <t>V položce jsou zakalkulovány náklady na napuštění a vypuštění vody, dodání vody a desinfekčního prostředku a na bakteriologický rozbor vody.</t>
  </si>
  <si>
    <t>893112110RRR</t>
  </si>
  <si>
    <t>Oprava stávající šachy včetně výměny lit.poklopu Provedení dle projektové dokumentace</t>
  </si>
  <si>
    <t>Soubor</t>
  </si>
  <si>
    <t>899401111R00</t>
  </si>
  <si>
    <t xml:space="preserve">Osazení poklopů litinových ventilových </t>
  </si>
  <si>
    <t>V položkách osazení poklopů jsou zakalkulovány i náklady na jejich podezdění nebo osazení poklopů samonivelačních.</t>
  </si>
  <si>
    <t>Pro  VP d 32x3,0 mm:8</t>
  </si>
  <si>
    <t>899401112R00</t>
  </si>
  <si>
    <t xml:space="preserve">Osazení poklopů litinových šoupátkových </t>
  </si>
  <si>
    <t>Pro Šoupě DN80 PN25:2</t>
  </si>
  <si>
    <t>899401113R00</t>
  </si>
  <si>
    <t xml:space="preserve">Osazení poklopů litinových hydrantových </t>
  </si>
  <si>
    <t>Pro Hp DN80/1,25:1</t>
  </si>
  <si>
    <t>899713111RRX</t>
  </si>
  <si>
    <t xml:space="preserve">Orientační tabulky na sloupku ocelovém, betonovém </t>
  </si>
  <si>
    <t>Položka platí pro orientační tabulky na vodovodních a kanalizačních řadech. V položce jsou zakalkulovány náklady na dodání a připevnění tabulky a na osazení sloupku. V položce jsou zakalkulovány náklady na zemní práce a na dodání sloupků (betonových nebo ocelových s betonovými patkami)</t>
  </si>
  <si>
    <t>Pro Š DN80:2</t>
  </si>
  <si>
    <t>Pro stávající šachty:2</t>
  </si>
  <si>
    <t>Pro HP DN80/1,25:1</t>
  </si>
  <si>
    <t>Pro VP:8</t>
  </si>
  <si>
    <t>899721112R00</t>
  </si>
  <si>
    <t xml:space="preserve">Fólie výstražná z PVC bílá, šířka 30 cm </t>
  </si>
  <si>
    <t>899731114R00</t>
  </si>
  <si>
    <t xml:space="preserve">Vodič signalizační CYY 6 mm2 </t>
  </si>
  <si>
    <t>Součástí položky je zajištění proměření vodiče a výchozí zevize.</t>
  </si>
  <si>
    <t>Vyvedení :</t>
  </si>
  <si>
    <t>Pro Š DN80:2,00*2*2</t>
  </si>
  <si>
    <t>Pro HP DN80/1,25:1,50*1*1</t>
  </si>
  <si>
    <t>Pro VP:2,00*2*8</t>
  </si>
  <si>
    <t>28613074.DAV</t>
  </si>
  <si>
    <t>T-kus odbočkový navrtávací DAV (KIT) D90/32</t>
  </si>
  <si>
    <t>28613080.EBS</t>
  </si>
  <si>
    <t>Zemní souprava EBS 1,1-1,8 pro DAV (KIT)</t>
  </si>
  <si>
    <t>Pro DAV - KIT d 90/32 pro přepojení  VP d 32x3,0 mm:8</t>
  </si>
  <si>
    <t>28613577.5</t>
  </si>
  <si>
    <t>Trubka PE100RC1 SDR7,5 D 90x12,3 mm L 12 m</t>
  </si>
  <si>
    <t>Vodovodní řad PE D 90x12,3 mm SDR 7,5:596,80*1,015</t>
  </si>
  <si>
    <t>28653085.5</t>
  </si>
  <si>
    <t>Elektrospojka d 90 mm PE 100 SDR7,5</t>
  </si>
  <si>
    <t>Elektrospojka d 90:55*1,015</t>
  </si>
  <si>
    <t>28653344.A</t>
  </si>
  <si>
    <t>Koleno 45° elektrosvařovací d 90 mm PE100 SDR7,5</t>
  </si>
  <si>
    <t>Elektrokoleno 45° d 90:2*1,015</t>
  </si>
  <si>
    <t>28653354.A</t>
  </si>
  <si>
    <t>Elektrokoleno 30° d 90:2*1,015</t>
  </si>
  <si>
    <t>28653765</t>
  </si>
  <si>
    <t>LN + TP D90/DN80 PE100 SDR7,5</t>
  </si>
  <si>
    <t>LN + TP D90/DN80:5*1,015</t>
  </si>
  <si>
    <t>42200240.2</t>
  </si>
  <si>
    <t>Hydrant DUO podzemní DN80/1,25 m</t>
  </si>
  <si>
    <t>42201650</t>
  </si>
  <si>
    <t>Poklop uliční těžký 1650  - voda</t>
  </si>
  <si>
    <t>42201750</t>
  </si>
  <si>
    <t>Poklop uliční šoupátkový 1750  - voda</t>
  </si>
  <si>
    <t>42201950</t>
  </si>
  <si>
    <t>Poklop uliční hydrantový 1950</t>
  </si>
  <si>
    <t>42203481</t>
  </si>
  <si>
    <t>Podkladová deska č. 3481</t>
  </si>
  <si>
    <t>42203482</t>
  </si>
  <si>
    <t>Podkladová deska č. 3482</t>
  </si>
  <si>
    <t>42207800.01</t>
  </si>
  <si>
    <t>Ruční kolo pro šoupátko DN 65-80</t>
  </si>
  <si>
    <t>Ruční kolo uzavírací pro šoupátka z šsdé litiny GG 250 s epoxidovou ochrannou vrstvou.</t>
  </si>
  <si>
    <t>Pro Š DN65-80</t>
  </si>
  <si>
    <t>Pro Šoupě DN80 PN25:1</t>
  </si>
  <si>
    <t>42207994.04</t>
  </si>
  <si>
    <t>Synoflex s přírubou DN80 (D85-105)</t>
  </si>
  <si>
    <t>42209999</t>
  </si>
  <si>
    <t>Drenážní obal</t>
  </si>
  <si>
    <t>42228310.1</t>
  </si>
  <si>
    <t>Šoupátko 4000E2 DN 80 přírubové, voda PN25</t>
  </si>
  <si>
    <t>Šoupátko přírubové krkové - měkcetěsnící klínové šoupátko s hladkým a volným průtokovým kanálem</t>
  </si>
  <si>
    <t>č. 4000E2</t>
  </si>
  <si>
    <t>PN 25</t>
  </si>
  <si>
    <t>DN 80</t>
  </si>
  <si>
    <t>těleso a víko: tvárná litina GGG 400 - DIN 1693</t>
  </si>
  <si>
    <t>medium: pitná voda, neagresivní odpadní voda</t>
  </si>
  <si>
    <t>Šoupě DN80 PN25:3</t>
  </si>
  <si>
    <t>42293250</t>
  </si>
  <si>
    <t>Souprava zemní 9500E2 DN50 -100, 1,3-1,8m</t>
  </si>
  <si>
    <t>552599939</t>
  </si>
  <si>
    <t>Tvarovka přír. s přír. odb. T DN80/80mm</t>
  </si>
  <si>
    <t>5526009702.1</t>
  </si>
  <si>
    <t>Koleno přír.s patkou prodloužené PPL DN 80</t>
  </si>
  <si>
    <t>99</t>
  </si>
  <si>
    <t>Staveništní přesun hmot</t>
  </si>
  <si>
    <t>998276101R00</t>
  </si>
  <si>
    <t xml:space="preserve">Přesun hmot, trubní vedení plastová, otevř. výkop </t>
  </si>
  <si>
    <t>Zařízení staveniště</t>
  </si>
  <si>
    <t>Provoz investora</t>
  </si>
  <si>
    <t>Kompletační činnost (IČD)</t>
  </si>
  <si>
    <t>Vytýčení stavby a podz. inženýrských sítí</t>
  </si>
  <si>
    <t>Dokumentace skutečného provedení</t>
  </si>
  <si>
    <t>Geodetické zaměření stavby</t>
  </si>
  <si>
    <t>DIO</t>
  </si>
  <si>
    <t>Město Vysoké nad Jizerou</t>
  </si>
  <si>
    <t>PVK Projekt s.r.o.</t>
  </si>
  <si>
    <t>OSTATNÍ  NÁKLADY  STAVBY</t>
  </si>
  <si>
    <t>Název ONS</t>
  </si>
  <si>
    <t>CELKEM 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</si>
</sst>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40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49" fontId="5" fillId="0" borderId="56" xfId="1" applyNumberFormat="1" applyFont="1" applyBorder="1" applyAlignment="1">
      <alignment horizontal="left"/>
    </xf>
    <xf numFmtId="0" fontId="21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2" fillId="3" borderId="62" xfId="1" applyNumberFormat="1" applyFont="1" applyFill="1" applyBorder="1" applyAlignment="1">
      <alignment horizontal="right" wrapText="1"/>
    </xf>
    <xf numFmtId="0" fontId="22" fillId="3" borderId="34" xfId="1" applyFont="1" applyFill="1" applyBorder="1" applyAlignment="1">
      <alignment horizontal="left" wrapText="1"/>
    </xf>
    <xf numFmtId="0" fontId="22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4" fillId="2" borderId="10" xfId="1" applyNumberFormat="1" applyFont="1" applyFill="1" applyBorder="1" applyAlignment="1">
      <alignment horizontal="left"/>
    </xf>
    <xf numFmtId="0" fontId="24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5" fillId="0" borderId="0" xfId="1" applyFont="1" applyAlignment="1"/>
    <xf numFmtId="0" fontId="10" fillId="0" borderId="0" xfId="1" applyAlignment="1">
      <alignment horizontal="right"/>
    </xf>
    <xf numFmtId="0" fontId="26" fillId="0" borderId="0" xfId="1" applyFont="1" applyBorder="1"/>
    <xf numFmtId="3" fontId="26" fillId="0" borderId="0" xfId="1" applyNumberFormat="1" applyFont="1" applyBorder="1" applyAlignment="1">
      <alignment horizontal="right"/>
    </xf>
    <xf numFmtId="4" fontId="26" fillId="0" borderId="0" xfId="1" applyNumberFormat="1" applyFont="1" applyBorder="1"/>
    <xf numFmtId="0" fontId="25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4" fontId="19" fillId="3" borderId="62" xfId="1" applyNumberFormat="1" applyFont="1" applyFill="1" applyBorder="1" applyAlignment="1">
      <alignment horizontal="right" wrapText="1"/>
    </xf>
    <xf numFmtId="14" fontId="3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0" fontId="19" fillId="3" borderId="34" xfId="1" applyNumberFormat="1" applyFont="1" applyFill="1" applyBorder="1" applyAlignment="1">
      <alignment horizontal="left" wrapText="1" indent="1"/>
    </xf>
    <xf numFmtId="0" fontId="20" fillId="0" borderId="0" xfId="0" applyNumberFormat="1" applyFont="1"/>
    <xf numFmtId="0" fontId="20" fillId="0" borderId="13" xfId="0" applyNumberFormat="1" applyFont="1" applyBorder="1"/>
    <xf numFmtId="49" fontId="22" fillId="3" borderId="60" xfId="1" applyNumberFormat="1" applyFont="1" applyFill="1" applyBorder="1" applyAlignment="1">
      <alignment horizontal="left" wrapText="1"/>
    </xf>
    <xf numFmtId="49" fontId="23" fillId="0" borderId="61" xfId="0" applyNumberFormat="1" applyFont="1" applyBorder="1" applyAlignment="1">
      <alignment horizontal="left" wrapText="1"/>
    </xf>
    <xf numFmtId="49" fontId="19" fillId="3" borderId="60" xfId="1" applyNumberFormat="1" applyFont="1" applyFill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3" workbookViewId="0">
      <selection activeCell="M25" sqref="M25"/>
    </sheetView>
  </sheetViews>
  <sheetFormatPr defaultRowHeight="13.2" x14ac:dyDescent="0.25"/>
  <cols>
    <col min="1" max="1" width="2" customWidth="1"/>
    <col min="2" max="2" width="15" customWidth="1"/>
    <col min="3" max="3" width="15.88671875" customWidth="1"/>
    <col min="4" max="4" width="14.5546875" customWidth="1"/>
    <col min="5" max="5" width="13.5546875" customWidth="1"/>
    <col min="6" max="6" width="16.5546875" customWidth="1"/>
    <col min="7" max="7" width="15.33203125" customWidth="1"/>
  </cols>
  <sheetData>
    <row r="1" spans="1:57" ht="24.75" customHeight="1" thickBot="1" x14ac:dyDescent="0.3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5">
      <c r="A2" s="3" t="s">
        <v>1</v>
      </c>
      <c r="B2" s="4"/>
      <c r="C2" s="5" t="str">
        <f>Rekapitulace!H1</f>
        <v>3273/300</v>
      </c>
      <c r="D2" s="5" t="str">
        <f>Rekapitulace!G2</f>
        <v>Oprava vodovodního řadu včetně přepojení VP</v>
      </c>
      <c r="E2" s="6"/>
      <c r="F2" s="7" t="s">
        <v>2</v>
      </c>
      <c r="G2" s="8" t="s">
        <v>77</v>
      </c>
    </row>
    <row r="3" spans="1:57" ht="3" hidden="1" customHeight="1" x14ac:dyDescent="0.25">
      <c r="A3" s="9"/>
      <c r="B3" s="10"/>
      <c r="C3" s="11"/>
      <c r="D3" s="11"/>
      <c r="E3" s="12"/>
      <c r="F3" s="13"/>
      <c r="G3" s="14"/>
    </row>
    <row r="4" spans="1:57" ht="12" customHeight="1" x14ac:dyDescent="0.25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" customHeight="1" x14ac:dyDescent="0.25">
      <c r="A5" s="17" t="s">
        <v>75</v>
      </c>
      <c r="B5" s="18"/>
      <c r="C5" s="19" t="s">
        <v>76</v>
      </c>
      <c r="D5" s="20"/>
      <c r="E5" s="18"/>
      <c r="F5" s="13" t="s">
        <v>7</v>
      </c>
      <c r="G5" s="14" t="s">
        <v>78</v>
      </c>
    </row>
    <row r="6" spans="1:57" ht="12.9" customHeight="1" x14ac:dyDescent="0.25">
      <c r="A6" s="15" t="s">
        <v>8</v>
      </c>
      <c r="B6" s="10"/>
      <c r="C6" s="11" t="s">
        <v>9</v>
      </c>
      <c r="D6" s="11"/>
      <c r="E6" s="12"/>
      <c r="F6" s="21" t="s">
        <v>10</v>
      </c>
      <c r="G6" s="22">
        <v>596.79999999999995</v>
      </c>
      <c r="O6" s="23"/>
    </row>
    <row r="7" spans="1:57" ht="12.9" customHeight="1" x14ac:dyDescent="0.25">
      <c r="A7" s="24" t="s">
        <v>72</v>
      </c>
      <c r="B7" s="25"/>
      <c r="C7" s="26" t="s">
        <v>73</v>
      </c>
      <c r="D7" s="27"/>
      <c r="E7" s="27"/>
      <c r="F7" s="28" t="s">
        <v>11</v>
      </c>
      <c r="G7" s="22">
        <f>IF(PocetMJ=0,,ROUND((F30+F32)/PocetMJ,1))</f>
        <v>0</v>
      </c>
    </row>
    <row r="8" spans="1:57" x14ac:dyDescent="0.25">
      <c r="A8" s="29" t="s">
        <v>12</v>
      </c>
      <c r="B8" s="13"/>
      <c r="C8" s="209" t="s">
        <v>305</v>
      </c>
      <c r="D8" s="209"/>
      <c r="E8" s="210"/>
      <c r="F8" s="30" t="s">
        <v>13</v>
      </c>
      <c r="G8" s="31"/>
      <c r="H8" s="32"/>
      <c r="I8" s="33"/>
    </row>
    <row r="9" spans="1:57" x14ac:dyDescent="0.25">
      <c r="A9" s="29" t="s">
        <v>14</v>
      </c>
      <c r="B9" s="13"/>
      <c r="C9" s="209" t="str">
        <f>Projektant</f>
        <v>PVK Projekt s.r.o.</v>
      </c>
      <c r="D9" s="209"/>
      <c r="E9" s="210"/>
      <c r="F9" s="13"/>
      <c r="G9" s="34"/>
      <c r="H9" s="35"/>
    </row>
    <row r="10" spans="1:57" x14ac:dyDescent="0.25">
      <c r="A10" s="29" t="s">
        <v>15</v>
      </c>
      <c r="B10" s="13"/>
      <c r="C10" s="209" t="s">
        <v>304</v>
      </c>
      <c r="D10" s="209"/>
      <c r="E10" s="209"/>
      <c r="F10" s="36"/>
      <c r="G10" s="37"/>
      <c r="H10" s="38"/>
    </row>
    <row r="11" spans="1:57" ht="13.5" customHeight="1" x14ac:dyDescent="0.25">
      <c r="A11" s="29" t="s">
        <v>16</v>
      </c>
      <c r="B11" s="13"/>
      <c r="C11" s="209"/>
      <c r="D11" s="209"/>
      <c r="E11" s="209"/>
      <c r="F11" s="39" t="s">
        <v>17</v>
      </c>
      <c r="G11" s="40" t="s">
        <v>74</v>
      </c>
      <c r="H11" s="35"/>
      <c r="BA11" s="41"/>
      <c r="BB11" s="41"/>
      <c r="BC11" s="41"/>
      <c r="BD11" s="41"/>
      <c r="BE11" s="41"/>
    </row>
    <row r="12" spans="1:57" ht="12.75" customHeight="1" x14ac:dyDescent="0.25">
      <c r="A12" s="42" t="s">
        <v>18</v>
      </c>
      <c r="B12" s="10"/>
      <c r="C12" s="210"/>
      <c r="D12" s="211"/>
      <c r="E12" s="212"/>
      <c r="F12" s="43" t="s">
        <v>19</v>
      </c>
      <c r="G12" s="44"/>
      <c r="H12" s="35"/>
    </row>
    <row r="13" spans="1:57" ht="28.5" customHeight="1" thickBot="1" x14ac:dyDescent="0.3">
      <c r="A13" s="45" t="s">
        <v>20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3">
      <c r="A14" s="49" t="s">
        <v>21</v>
      </c>
      <c r="B14" s="50"/>
      <c r="C14" s="51"/>
      <c r="D14" s="52" t="s">
        <v>22</v>
      </c>
      <c r="E14" s="53"/>
      <c r="F14" s="53"/>
      <c r="G14" s="51"/>
    </row>
    <row r="15" spans="1:57" ht="15.9" customHeight="1" x14ac:dyDescent="0.25">
      <c r="A15" s="54"/>
      <c r="B15" s="55" t="s">
        <v>23</v>
      </c>
      <c r="C15" s="56">
        <f>HSV</f>
        <v>0</v>
      </c>
      <c r="D15" s="57" t="str">
        <f>Rekapitulace!A17</f>
        <v>Zařízení staveniště</v>
      </c>
      <c r="E15" s="58"/>
      <c r="F15" s="59"/>
      <c r="G15" s="56">
        <f>Rekapitulace!I17</f>
        <v>0</v>
      </c>
    </row>
    <row r="16" spans="1:57" ht="15.9" customHeight="1" x14ac:dyDescent="0.25">
      <c r="A16" s="54" t="s">
        <v>24</v>
      </c>
      <c r="B16" s="55" t="s">
        <v>25</v>
      </c>
      <c r="C16" s="56">
        <f>PSV</f>
        <v>0</v>
      </c>
      <c r="D16" s="9" t="str">
        <f>Rekapitulace!A18</f>
        <v>Provoz investora</v>
      </c>
      <c r="E16" s="60"/>
      <c r="F16" s="61"/>
      <c r="G16" s="56">
        <f>Rekapitulace!I18</f>
        <v>0</v>
      </c>
    </row>
    <row r="17" spans="1:7" ht="15.9" customHeight="1" x14ac:dyDescent="0.25">
      <c r="A17" s="54" t="s">
        <v>26</v>
      </c>
      <c r="B17" s="55" t="s">
        <v>27</v>
      </c>
      <c r="C17" s="56">
        <f>Mont</f>
        <v>0</v>
      </c>
      <c r="D17" s="9" t="str">
        <f>Rekapitulace!A19</f>
        <v>Kompletační činnost (IČD)</v>
      </c>
      <c r="E17" s="60"/>
      <c r="F17" s="61"/>
      <c r="G17" s="56">
        <f>Rekapitulace!I19</f>
        <v>0</v>
      </c>
    </row>
    <row r="18" spans="1:7" ht="15.9" customHeight="1" x14ac:dyDescent="0.25">
      <c r="A18" s="62" t="s">
        <v>28</v>
      </c>
      <c r="B18" s="63" t="s">
        <v>29</v>
      </c>
      <c r="C18" s="56">
        <f>Dodavka</f>
        <v>0</v>
      </c>
      <c r="D18" s="9" t="str">
        <f>Rekapitulace!A20</f>
        <v>Vytýčení stavby a podz. inženýrských sítí</v>
      </c>
      <c r="E18" s="60"/>
      <c r="F18" s="61"/>
      <c r="G18" s="56">
        <f>Rekapitulace!I20</f>
        <v>0</v>
      </c>
    </row>
    <row r="19" spans="1:7" ht="15.9" customHeight="1" x14ac:dyDescent="0.25">
      <c r="A19" s="64" t="s">
        <v>30</v>
      </c>
      <c r="B19" s="55"/>
      <c r="C19" s="56">
        <f>SUM(C15:C18)</f>
        <v>0</v>
      </c>
      <c r="D19" s="9" t="str">
        <f>Rekapitulace!A21</f>
        <v>Dokumentace skutečného provedení</v>
      </c>
      <c r="E19" s="60"/>
      <c r="F19" s="61"/>
      <c r="G19" s="56">
        <f>Rekapitulace!I21</f>
        <v>0</v>
      </c>
    </row>
    <row r="20" spans="1:7" ht="15.9" customHeight="1" x14ac:dyDescent="0.25">
      <c r="A20" s="64"/>
      <c r="B20" s="55"/>
      <c r="C20" s="56"/>
      <c r="D20" s="9" t="str">
        <f>Rekapitulace!A22</f>
        <v>Geodetické zaměření stavby</v>
      </c>
      <c r="E20" s="60"/>
      <c r="F20" s="61"/>
      <c r="G20" s="56">
        <f>Rekapitulace!I22</f>
        <v>0</v>
      </c>
    </row>
    <row r="21" spans="1:7" ht="15.9" customHeight="1" x14ac:dyDescent="0.25">
      <c r="A21" s="64" t="s">
        <v>31</v>
      </c>
      <c r="B21" s="55"/>
      <c r="C21" s="56">
        <f>HZS</f>
        <v>0</v>
      </c>
      <c r="D21" s="9" t="str">
        <f>Rekapitulace!A23</f>
        <v>DIO</v>
      </c>
      <c r="E21" s="60"/>
      <c r="F21" s="61"/>
      <c r="G21" s="56">
        <f>Rekapitulace!I23</f>
        <v>0</v>
      </c>
    </row>
    <row r="22" spans="1:7" ht="15.9" customHeight="1" x14ac:dyDescent="0.25">
      <c r="A22" s="65" t="s">
        <v>32</v>
      </c>
      <c r="B22" s="66"/>
      <c r="C22" s="56">
        <f>C19+C21</f>
        <v>0</v>
      </c>
      <c r="D22" s="9"/>
      <c r="E22" s="60"/>
      <c r="F22" s="61"/>
      <c r="G22" s="56"/>
    </row>
    <row r="23" spans="1:7" ht="15.9" customHeight="1" thickBot="1" x14ac:dyDescent="0.3">
      <c r="A23" s="213" t="s">
        <v>33</v>
      </c>
      <c r="B23" s="214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 x14ac:dyDescent="0.25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 x14ac:dyDescent="0.25">
      <c r="A25" s="65" t="s">
        <v>38</v>
      </c>
      <c r="B25" s="66"/>
      <c r="C25" s="207"/>
      <c r="D25" s="66" t="s">
        <v>38</v>
      </c>
      <c r="E25" s="77"/>
      <c r="F25" s="78" t="s">
        <v>38</v>
      </c>
      <c r="G25" s="79"/>
    </row>
    <row r="26" spans="1:7" ht="37.5" customHeight="1" x14ac:dyDescent="0.25">
      <c r="A26" s="65" t="s">
        <v>39</v>
      </c>
      <c r="B26" s="80"/>
      <c r="C26" s="206"/>
      <c r="D26" s="66" t="s">
        <v>39</v>
      </c>
      <c r="E26" s="77"/>
      <c r="F26" s="78" t="s">
        <v>39</v>
      </c>
      <c r="G26" s="79"/>
    </row>
    <row r="27" spans="1:7" x14ac:dyDescent="0.25">
      <c r="A27" s="65"/>
      <c r="B27" s="81"/>
      <c r="C27" s="76"/>
      <c r="D27" s="66"/>
      <c r="E27" s="77"/>
      <c r="F27" s="78"/>
      <c r="G27" s="79"/>
    </row>
    <row r="28" spans="1:7" x14ac:dyDescent="0.25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 x14ac:dyDescent="0.25">
      <c r="A29" s="65"/>
      <c r="B29" s="66"/>
      <c r="C29" s="83"/>
      <c r="D29" s="84"/>
      <c r="E29" s="83"/>
      <c r="F29" s="66"/>
      <c r="G29" s="79"/>
    </row>
    <row r="30" spans="1:7" x14ac:dyDescent="0.25">
      <c r="A30" s="85" t="s">
        <v>42</v>
      </c>
      <c r="B30" s="86"/>
      <c r="C30" s="87">
        <v>21</v>
      </c>
      <c r="D30" s="86" t="s">
        <v>43</v>
      </c>
      <c r="E30" s="88"/>
      <c r="F30" s="215">
        <f>C23-F32</f>
        <v>0</v>
      </c>
      <c r="G30" s="216"/>
    </row>
    <row r="31" spans="1:7" x14ac:dyDescent="0.25">
      <c r="A31" s="85" t="s">
        <v>44</v>
      </c>
      <c r="B31" s="86"/>
      <c r="C31" s="87">
        <f>SazbaDPH1</f>
        <v>21</v>
      </c>
      <c r="D31" s="86" t="s">
        <v>45</v>
      </c>
      <c r="E31" s="88"/>
      <c r="F31" s="215">
        <f>ROUND(PRODUCT(F30,C31/100),0)</f>
        <v>0</v>
      </c>
      <c r="G31" s="216"/>
    </row>
    <row r="32" spans="1:7" x14ac:dyDescent="0.25">
      <c r="A32" s="85" t="s">
        <v>42</v>
      </c>
      <c r="B32" s="86"/>
      <c r="C32" s="87">
        <v>0</v>
      </c>
      <c r="D32" s="86" t="s">
        <v>45</v>
      </c>
      <c r="E32" s="88"/>
      <c r="F32" s="215">
        <v>0</v>
      </c>
      <c r="G32" s="216"/>
    </row>
    <row r="33" spans="1:8" x14ac:dyDescent="0.25">
      <c r="A33" s="85" t="s">
        <v>44</v>
      </c>
      <c r="B33" s="89"/>
      <c r="C33" s="90">
        <f>SazbaDPH2</f>
        <v>0</v>
      </c>
      <c r="D33" s="86" t="s">
        <v>45</v>
      </c>
      <c r="E33" s="61"/>
      <c r="F33" s="215">
        <f>ROUND(PRODUCT(F32,C33/100),0)</f>
        <v>0</v>
      </c>
      <c r="G33" s="216"/>
    </row>
    <row r="34" spans="1:8" s="94" customFormat="1" ht="19.5" customHeight="1" thickBot="1" x14ac:dyDescent="0.35">
      <c r="A34" s="91" t="s">
        <v>46</v>
      </c>
      <c r="B34" s="92"/>
      <c r="C34" s="92"/>
      <c r="D34" s="92"/>
      <c r="E34" s="93"/>
      <c r="F34" s="217">
        <f>ROUND(SUM(F30:F33),0)</f>
        <v>0</v>
      </c>
      <c r="G34" s="218"/>
    </row>
    <row r="36" spans="1:8" x14ac:dyDescent="0.25">
      <c r="A36" s="95" t="s">
        <v>47</v>
      </c>
      <c r="B36" s="95"/>
      <c r="C36" s="95"/>
      <c r="D36" s="95"/>
      <c r="E36" s="95"/>
      <c r="F36" s="95"/>
      <c r="G36" s="95"/>
      <c r="H36" t="s">
        <v>6</v>
      </c>
    </row>
    <row r="37" spans="1:8" ht="14.25" customHeight="1" x14ac:dyDescent="0.25">
      <c r="A37" s="95"/>
      <c r="B37" s="208"/>
      <c r="C37" s="208"/>
      <c r="D37" s="208"/>
      <c r="E37" s="208"/>
      <c r="F37" s="208"/>
      <c r="G37" s="208"/>
      <c r="H37" t="s">
        <v>6</v>
      </c>
    </row>
    <row r="38" spans="1:8" ht="12.75" customHeight="1" x14ac:dyDescent="0.25">
      <c r="A38" s="96"/>
      <c r="B38" s="208"/>
      <c r="C38" s="208"/>
      <c r="D38" s="208"/>
      <c r="E38" s="208"/>
      <c r="F38" s="208"/>
      <c r="G38" s="208"/>
      <c r="H38" t="s">
        <v>6</v>
      </c>
    </row>
    <row r="39" spans="1:8" x14ac:dyDescent="0.25">
      <c r="A39" s="96"/>
      <c r="B39" s="208"/>
      <c r="C39" s="208"/>
      <c r="D39" s="208"/>
      <c r="E39" s="208"/>
      <c r="F39" s="208"/>
      <c r="G39" s="208"/>
      <c r="H39" t="s">
        <v>6</v>
      </c>
    </row>
    <row r="40" spans="1:8" x14ac:dyDescent="0.25">
      <c r="A40" s="96"/>
      <c r="B40" s="208"/>
      <c r="C40" s="208"/>
      <c r="D40" s="208"/>
      <c r="E40" s="208"/>
      <c r="F40" s="208"/>
      <c r="G40" s="208"/>
      <c r="H40" t="s">
        <v>6</v>
      </c>
    </row>
    <row r="41" spans="1:8" x14ac:dyDescent="0.25">
      <c r="A41" s="96"/>
      <c r="B41" s="208"/>
      <c r="C41" s="208"/>
      <c r="D41" s="208"/>
      <c r="E41" s="208"/>
      <c r="F41" s="208"/>
      <c r="G41" s="208"/>
      <c r="H41" t="s">
        <v>6</v>
      </c>
    </row>
    <row r="42" spans="1:8" x14ac:dyDescent="0.25">
      <c r="A42" s="96"/>
      <c r="B42" s="208"/>
      <c r="C42" s="208"/>
      <c r="D42" s="208"/>
      <c r="E42" s="208"/>
      <c r="F42" s="208"/>
      <c r="G42" s="208"/>
      <c r="H42" t="s">
        <v>6</v>
      </c>
    </row>
    <row r="43" spans="1:8" x14ac:dyDescent="0.25">
      <c r="A43" s="96"/>
      <c r="B43" s="208"/>
      <c r="C43" s="208"/>
      <c r="D43" s="208"/>
      <c r="E43" s="208"/>
      <c r="F43" s="208"/>
      <c r="G43" s="208"/>
      <c r="H43" t="s">
        <v>6</v>
      </c>
    </row>
    <row r="44" spans="1:8" x14ac:dyDescent="0.25">
      <c r="A44" s="96"/>
      <c r="B44" s="208"/>
      <c r="C44" s="208"/>
      <c r="D44" s="208"/>
      <c r="E44" s="208"/>
      <c r="F44" s="208"/>
      <c r="G44" s="208"/>
      <c r="H44" t="s">
        <v>6</v>
      </c>
    </row>
    <row r="45" spans="1:8" ht="0.75" customHeight="1" x14ac:dyDescent="0.25">
      <c r="A45" s="96"/>
      <c r="B45" s="208"/>
      <c r="C45" s="208"/>
      <c r="D45" s="208"/>
      <c r="E45" s="208"/>
      <c r="F45" s="208"/>
      <c r="G45" s="208"/>
      <c r="H45" t="s">
        <v>6</v>
      </c>
    </row>
    <row r="46" spans="1:8" x14ac:dyDescent="0.25">
      <c r="B46" s="219"/>
      <c r="C46" s="219"/>
      <c r="D46" s="219"/>
      <c r="E46" s="219"/>
      <c r="F46" s="219"/>
      <c r="G46" s="219"/>
    </row>
    <row r="47" spans="1:8" x14ac:dyDescent="0.25">
      <c r="B47" s="219"/>
      <c r="C47" s="219"/>
      <c r="D47" s="219"/>
      <c r="E47" s="219"/>
      <c r="F47" s="219"/>
      <c r="G47" s="219"/>
    </row>
    <row r="48" spans="1:8" x14ac:dyDescent="0.25">
      <c r="B48" s="219"/>
      <c r="C48" s="219"/>
      <c r="D48" s="219"/>
      <c r="E48" s="219"/>
      <c r="F48" s="219"/>
      <c r="G48" s="219"/>
    </row>
    <row r="49" spans="2:7" x14ac:dyDescent="0.25">
      <c r="B49" s="219"/>
      <c r="C49" s="219"/>
      <c r="D49" s="219"/>
      <c r="E49" s="219"/>
      <c r="F49" s="219"/>
      <c r="G49" s="219"/>
    </row>
    <row r="50" spans="2:7" x14ac:dyDescent="0.25">
      <c r="B50" s="219"/>
      <c r="C50" s="219"/>
      <c r="D50" s="219"/>
      <c r="E50" s="219"/>
      <c r="F50" s="219"/>
      <c r="G50" s="219"/>
    </row>
    <row r="51" spans="2:7" x14ac:dyDescent="0.25">
      <c r="B51" s="219"/>
      <c r="C51" s="219"/>
      <c r="D51" s="219"/>
      <c r="E51" s="219"/>
      <c r="F51" s="219"/>
      <c r="G51" s="219"/>
    </row>
    <row r="52" spans="2:7" x14ac:dyDescent="0.25">
      <c r="B52" s="219"/>
      <c r="C52" s="219"/>
      <c r="D52" s="219"/>
      <c r="E52" s="219"/>
      <c r="F52" s="219"/>
      <c r="G52" s="219"/>
    </row>
    <row r="53" spans="2:7" x14ac:dyDescent="0.25">
      <c r="B53" s="219"/>
      <c r="C53" s="219"/>
      <c r="D53" s="219"/>
      <c r="E53" s="219"/>
      <c r="F53" s="219"/>
      <c r="G53" s="219"/>
    </row>
    <row r="54" spans="2:7" x14ac:dyDescent="0.25">
      <c r="B54" s="219"/>
      <c r="C54" s="219"/>
      <c r="D54" s="219"/>
      <c r="E54" s="219"/>
      <c r="F54" s="219"/>
      <c r="G54" s="219"/>
    </row>
    <row r="55" spans="2:7" x14ac:dyDescent="0.25">
      <c r="B55" s="219"/>
      <c r="C55" s="219"/>
      <c r="D55" s="219"/>
      <c r="E55" s="219"/>
      <c r="F55" s="219"/>
      <c r="G55" s="219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5"/>
  <sheetViews>
    <sheetView workbookViewId="0">
      <selection activeCell="D39" sqref="D39"/>
    </sheetView>
  </sheetViews>
  <sheetFormatPr defaultRowHeight="13.2" x14ac:dyDescent="0.25"/>
  <cols>
    <col min="1" max="1" width="5.88671875" customWidth="1"/>
    <col min="2" max="2" width="6.109375" customWidth="1"/>
    <col min="3" max="3" width="11.44140625" customWidth="1"/>
    <col min="4" max="4" width="15.88671875" customWidth="1"/>
    <col min="5" max="5" width="11.33203125" customWidth="1"/>
    <col min="6" max="6" width="10.88671875" customWidth="1"/>
    <col min="7" max="7" width="11" customWidth="1"/>
    <col min="8" max="8" width="11.109375" customWidth="1"/>
    <col min="9" max="9" width="10.6640625" customWidth="1"/>
  </cols>
  <sheetData>
    <row r="1" spans="1:57" ht="13.8" thickTop="1" x14ac:dyDescent="0.25">
      <c r="A1" s="220" t="s">
        <v>48</v>
      </c>
      <c r="B1" s="221"/>
      <c r="C1" s="97" t="str">
        <f>CONCATENATE(cislostavby," ",nazevstavby)</f>
        <v>3273 Vysoké nad Jizerou - Oprava vodovodního řadu</v>
      </c>
      <c r="D1" s="98"/>
      <c r="E1" s="99"/>
      <c r="F1" s="98"/>
      <c r="G1" s="100" t="s">
        <v>49</v>
      </c>
      <c r="H1" s="101" t="s">
        <v>79</v>
      </c>
      <c r="I1" s="102"/>
    </row>
    <row r="2" spans="1:57" ht="13.8" thickBot="1" x14ac:dyDescent="0.3">
      <c r="A2" s="222" t="s">
        <v>50</v>
      </c>
      <c r="B2" s="223"/>
      <c r="C2" s="103" t="str">
        <f>CONCATENATE(cisloobjektu," ",nazevobjektu)</f>
        <v>300 Oprava vodovodního řadu</v>
      </c>
      <c r="D2" s="104"/>
      <c r="E2" s="105"/>
      <c r="F2" s="104"/>
      <c r="G2" s="224" t="s">
        <v>80</v>
      </c>
      <c r="H2" s="225"/>
      <c r="I2" s="226"/>
    </row>
    <row r="3" spans="1:57" ht="13.8" thickTop="1" x14ac:dyDescent="0.25">
      <c r="A3" s="77"/>
      <c r="B3" s="77"/>
      <c r="C3" s="77"/>
      <c r="D3" s="77"/>
      <c r="E3" s="77"/>
      <c r="F3" s="66"/>
      <c r="G3" s="77"/>
      <c r="H3" s="77"/>
      <c r="I3" s="77"/>
    </row>
    <row r="4" spans="1:57" ht="19.5" customHeight="1" x14ac:dyDescent="0.3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57" ht="13.8" thickBot="1" x14ac:dyDescent="0.3">
      <c r="A5" s="77"/>
      <c r="B5" s="77"/>
      <c r="C5" s="77"/>
      <c r="D5" s="77"/>
      <c r="E5" s="77"/>
      <c r="F5" s="77"/>
      <c r="G5" s="77"/>
      <c r="H5" s="77"/>
      <c r="I5" s="77"/>
    </row>
    <row r="6" spans="1:57" s="35" customFormat="1" ht="13.8" thickBot="1" x14ac:dyDescent="0.3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31</v>
      </c>
    </row>
    <row r="7" spans="1:57" s="35" customFormat="1" x14ac:dyDescent="0.25">
      <c r="A7" s="201" t="str">
        <f>Položky!B7</f>
        <v>1</v>
      </c>
      <c r="B7" s="115" t="str">
        <f>Položky!C7</f>
        <v>Zemní práce</v>
      </c>
      <c r="C7" s="66"/>
      <c r="D7" s="116"/>
      <c r="E7" s="202">
        <f>Položky!BA75</f>
        <v>0</v>
      </c>
      <c r="F7" s="203">
        <f>Položky!BB75</f>
        <v>0</v>
      </c>
      <c r="G7" s="203">
        <f>Položky!BC75</f>
        <v>0</v>
      </c>
      <c r="H7" s="203">
        <f>Položky!BD75</f>
        <v>0</v>
      </c>
      <c r="I7" s="204">
        <f>Položky!BE75</f>
        <v>0</v>
      </c>
    </row>
    <row r="8" spans="1:57" s="35" customFormat="1" x14ac:dyDescent="0.25">
      <c r="A8" s="201" t="str">
        <f>Položky!B76</f>
        <v>45</v>
      </c>
      <c r="B8" s="115" t="str">
        <f>Položky!C76</f>
        <v>Podkladní a vedlejší konstrukce</v>
      </c>
      <c r="C8" s="66"/>
      <c r="D8" s="116"/>
      <c r="E8" s="202">
        <f>Položky!BA80</f>
        <v>0</v>
      </c>
      <c r="F8" s="203">
        <f>Položky!BB80</f>
        <v>0</v>
      </c>
      <c r="G8" s="203">
        <f>Položky!BC80</f>
        <v>0</v>
      </c>
      <c r="H8" s="203">
        <f>Položky!BD80</f>
        <v>0</v>
      </c>
      <c r="I8" s="204">
        <f>Položky!BE80</f>
        <v>0</v>
      </c>
    </row>
    <row r="9" spans="1:57" s="35" customFormat="1" x14ac:dyDescent="0.25">
      <c r="A9" s="201" t="str">
        <f>Položky!B81</f>
        <v>5.NR</v>
      </c>
      <c r="B9" s="115" t="str">
        <f>Položky!C81</f>
        <v>Komunikace nad rýhou inženýrských sítí</v>
      </c>
      <c r="C9" s="66"/>
      <c r="D9" s="116"/>
      <c r="E9" s="202">
        <f>Položky!BA90</f>
        <v>0</v>
      </c>
      <c r="F9" s="203">
        <f>Položky!BB90</f>
        <v>0</v>
      </c>
      <c r="G9" s="203">
        <f>Položky!BC90</f>
        <v>0</v>
      </c>
      <c r="H9" s="203">
        <f>Položky!BD90</f>
        <v>0</v>
      </c>
      <c r="I9" s="204">
        <f>Položky!BE90</f>
        <v>0</v>
      </c>
    </row>
    <row r="10" spans="1:57" s="35" customFormat="1" x14ac:dyDescent="0.25">
      <c r="A10" s="201" t="str">
        <f>Položky!B91</f>
        <v>8</v>
      </c>
      <c r="B10" s="115" t="str">
        <f>Položky!C91</f>
        <v>Trubní vedení</v>
      </c>
      <c r="C10" s="66"/>
      <c r="D10" s="116"/>
      <c r="E10" s="202">
        <f>Položky!BA249</f>
        <v>0</v>
      </c>
      <c r="F10" s="203">
        <f>Položky!BB249</f>
        <v>0</v>
      </c>
      <c r="G10" s="203">
        <f>Položky!BC249</f>
        <v>0</v>
      </c>
      <c r="H10" s="203">
        <f>Položky!BD249</f>
        <v>0</v>
      </c>
      <c r="I10" s="204">
        <f>Položky!BE249</f>
        <v>0</v>
      </c>
    </row>
    <row r="11" spans="1:57" s="35" customFormat="1" ht="13.8" thickBot="1" x14ac:dyDescent="0.3">
      <c r="A11" s="201" t="str">
        <f>Položky!B250</f>
        <v>99</v>
      </c>
      <c r="B11" s="115" t="str">
        <f>Položky!C250</f>
        <v>Staveništní přesun hmot</v>
      </c>
      <c r="C11" s="66"/>
      <c r="D11" s="116"/>
      <c r="E11" s="202">
        <f>Položky!BA252</f>
        <v>0</v>
      </c>
      <c r="F11" s="203">
        <f>Položky!BB252</f>
        <v>0</v>
      </c>
      <c r="G11" s="203">
        <f>Položky!BC252</f>
        <v>0</v>
      </c>
      <c r="H11" s="203">
        <f>Položky!BD252</f>
        <v>0</v>
      </c>
      <c r="I11" s="204">
        <f>Položky!BE252</f>
        <v>0</v>
      </c>
    </row>
    <row r="12" spans="1:57" s="123" customFormat="1" ht="13.8" thickBot="1" x14ac:dyDescent="0.3">
      <c r="A12" s="117"/>
      <c r="B12" s="118" t="s">
        <v>57</v>
      </c>
      <c r="C12" s="118"/>
      <c r="D12" s="119"/>
      <c r="E12" s="120">
        <f>SUM(E7:E11)</f>
        <v>0</v>
      </c>
      <c r="F12" s="121">
        <f>SUM(F7:F11)</f>
        <v>0</v>
      </c>
      <c r="G12" s="121">
        <f>SUM(G7:G11)</f>
        <v>0</v>
      </c>
      <c r="H12" s="121">
        <f>SUM(H7:H11)</f>
        <v>0</v>
      </c>
      <c r="I12" s="122">
        <f>SUM(I7:I11)</f>
        <v>0</v>
      </c>
    </row>
    <row r="13" spans="1:57" x14ac:dyDescent="0.25">
      <c r="A13" s="66"/>
      <c r="B13" s="66"/>
      <c r="C13" s="66"/>
      <c r="D13" s="66"/>
      <c r="E13" s="66"/>
      <c r="F13" s="66"/>
      <c r="G13" s="66"/>
      <c r="H13" s="66"/>
      <c r="I13" s="66"/>
    </row>
    <row r="14" spans="1:57" ht="19.5" customHeight="1" x14ac:dyDescent="0.3">
      <c r="A14" s="107" t="s">
        <v>306</v>
      </c>
      <c r="B14" s="107"/>
      <c r="C14" s="107"/>
      <c r="D14" s="107"/>
      <c r="E14" s="107"/>
      <c r="F14" s="107"/>
      <c r="G14" s="124"/>
      <c r="H14" s="107"/>
      <c r="I14" s="107"/>
      <c r="BA14" s="41"/>
      <c r="BB14" s="41"/>
      <c r="BC14" s="41"/>
      <c r="BD14" s="41"/>
      <c r="BE14" s="41"/>
    </row>
    <row r="15" spans="1:57" ht="13.8" thickBot="1" x14ac:dyDescent="0.3">
      <c r="A15" s="77"/>
      <c r="B15" s="77"/>
      <c r="C15" s="77"/>
      <c r="D15" s="77"/>
      <c r="E15" s="77"/>
      <c r="F15" s="77"/>
      <c r="G15" s="77"/>
      <c r="H15" s="77"/>
      <c r="I15" s="77"/>
    </row>
    <row r="16" spans="1:57" x14ac:dyDescent="0.25">
      <c r="A16" s="71" t="s">
        <v>307</v>
      </c>
      <c r="B16" s="72"/>
      <c r="C16" s="72"/>
      <c r="D16" s="125"/>
      <c r="E16" s="126" t="s">
        <v>58</v>
      </c>
      <c r="F16" s="127"/>
      <c r="G16" s="128"/>
      <c r="H16" s="129"/>
      <c r="I16" s="130" t="s">
        <v>58</v>
      </c>
    </row>
    <row r="17" spans="1:53" x14ac:dyDescent="0.25">
      <c r="A17" s="64" t="s">
        <v>297</v>
      </c>
      <c r="B17" s="55"/>
      <c r="C17" s="55"/>
      <c r="D17" s="131"/>
      <c r="E17" s="132">
        <v>0</v>
      </c>
      <c r="F17" s="133"/>
      <c r="G17" s="134"/>
      <c r="H17" s="135"/>
      <c r="I17" s="136">
        <f t="shared" ref="I17:I23" si="0">E17+F17*G17/100</f>
        <v>0</v>
      </c>
      <c r="BA17">
        <v>2</v>
      </c>
    </row>
    <row r="18" spans="1:53" x14ac:dyDescent="0.25">
      <c r="A18" s="64" t="s">
        <v>298</v>
      </c>
      <c r="B18" s="55"/>
      <c r="C18" s="55"/>
      <c r="D18" s="131"/>
      <c r="E18" s="132">
        <v>0</v>
      </c>
      <c r="F18" s="133"/>
      <c r="G18" s="134"/>
      <c r="H18" s="135"/>
      <c r="I18" s="136">
        <f t="shared" si="0"/>
        <v>0</v>
      </c>
      <c r="BA18">
        <v>1</v>
      </c>
    </row>
    <row r="19" spans="1:53" x14ac:dyDescent="0.25">
      <c r="A19" s="64" t="s">
        <v>299</v>
      </c>
      <c r="B19" s="55"/>
      <c r="C19" s="55"/>
      <c r="D19" s="131"/>
      <c r="E19" s="132">
        <v>0</v>
      </c>
      <c r="F19" s="133"/>
      <c r="G19" s="134"/>
      <c r="H19" s="135"/>
      <c r="I19" s="136">
        <f t="shared" si="0"/>
        <v>0</v>
      </c>
      <c r="BA19">
        <v>2</v>
      </c>
    </row>
    <row r="20" spans="1:53" x14ac:dyDescent="0.25">
      <c r="A20" s="64" t="s">
        <v>300</v>
      </c>
      <c r="B20" s="55"/>
      <c r="C20" s="55"/>
      <c r="D20" s="131"/>
      <c r="E20" s="132">
        <v>0</v>
      </c>
      <c r="F20" s="133"/>
      <c r="G20" s="134"/>
      <c r="H20" s="135"/>
      <c r="I20" s="136">
        <f t="shared" si="0"/>
        <v>0</v>
      </c>
      <c r="BA20">
        <v>0</v>
      </c>
    </row>
    <row r="21" spans="1:53" x14ac:dyDescent="0.25">
      <c r="A21" s="64" t="s">
        <v>301</v>
      </c>
      <c r="B21" s="55"/>
      <c r="C21" s="55"/>
      <c r="D21" s="131"/>
      <c r="E21" s="132">
        <v>0</v>
      </c>
      <c r="F21" s="133"/>
      <c r="G21" s="134"/>
      <c r="H21" s="135"/>
      <c r="I21" s="136">
        <f t="shared" si="0"/>
        <v>0</v>
      </c>
      <c r="BA21">
        <v>0</v>
      </c>
    </row>
    <row r="22" spans="1:53" x14ac:dyDescent="0.25">
      <c r="A22" s="64" t="s">
        <v>302</v>
      </c>
      <c r="B22" s="55"/>
      <c r="C22" s="55"/>
      <c r="D22" s="131"/>
      <c r="E22" s="132">
        <v>0</v>
      </c>
      <c r="F22" s="133"/>
      <c r="G22" s="134"/>
      <c r="H22" s="135"/>
      <c r="I22" s="136">
        <f t="shared" si="0"/>
        <v>0</v>
      </c>
      <c r="BA22">
        <v>0</v>
      </c>
    </row>
    <row r="23" spans="1:53" x14ac:dyDescent="0.25">
      <c r="A23" s="64" t="s">
        <v>303</v>
      </c>
      <c r="B23" s="55"/>
      <c r="C23" s="55"/>
      <c r="D23" s="131"/>
      <c r="E23" s="132">
        <v>0</v>
      </c>
      <c r="F23" s="133"/>
      <c r="G23" s="134"/>
      <c r="H23" s="135"/>
      <c r="I23" s="136">
        <f t="shared" si="0"/>
        <v>0</v>
      </c>
      <c r="BA23">
        <v>0</v>
      </c>
    </row>
    <row r="24" spans="1:53" ht="13.8" thickBot="1" x14ac:dyDescent="0.3">
      <c r="A24" s="137"/>
      <c r="B24" s="138" t="s">
        <v>308</v>
      </c>
      <c r="C24" s="139"/>
      <c r="D24" s="140"/>
      <c r="E24" s="141"/>
      <c r="F24" s="142"/>
      <c r="G24" s="142"/>
      <c r="H24" s="227">
        <f>SUM(I17:I23)</f>
        <v>0</v>
      </c>
      <c r="I24" s="228"/>
    </row>
    <row r="26" spans="1:53" x14ac:dyDescent="0.25">
      <c r="B26" s="123"/>
      <c r="F26" s="143"/>
      <c r="G26" s="144"/>
      <c r="H26" s="144"/>
      <c r="I26" s="145"/>
    </row>
    <row r="27" spans="1:53" x14ac:dyDescent="0.25">
      <c r="F27" s="143"/>
      <c r="G27" s="144"/>
      <c r="H27" s="144"/>
      <c r="I27" s="145"/>
    </row>
    <row r="28" spans="1:53" x14ac:dyDescent="0.25">
      <c r="F28" s="143"/>
      <c r="G28" s="144"/>
      <c r="H28" s="144"/>
      <c r="I28" s="145"/>
    </row>
    <row r="29" spans="1:53" x14ac:dyDescent="0.25">
      <c r="F29" s="143"/>
      <c r="G29" s="144"/>
      <c r="H29" s="144"/>
      <c r="I29" s="145"/>
    </row>
    <row r="30" spans="1:53" x14ac:dyDescent="0.25">
      <c r="F30" s="143"/>
      <c r="G30" s="144"/>
      <c r="H30" s="144"/>
      <c r="I30" s="145"/>
    </row>
    <row r="31" spans="1:53" x14ac:dyDescent="0.25">
      <c r="F31" s="143"/>
      <c r="G31" s="144"/>
      <c r="H31" s="144"/>
      <c r="I31" s="145"/>
    </row>
    <row r="32" spans="1:53" x14ac:dyDescent="0.25">
      <c r="F32" s="143"/>
      <c r="G32" s="144"/>
      <c r="H32" s="144"/>
      <c r="I32" s="145"/>
    </row>
    <row r="33" spans="6:9" x14ac:dyDescent="0.25">
      <c r="F33" s="143"/>
      <c r="G33" s="144"/>
      <c r="H33" s="144"/>
      <c r="I33" s="145"/>
    </row>
    <row r="34" spans="6:9" x14ac:dyDescent="0.25">
      <c r="F34" s="143"/>
      <c r="G34" s="144"/>
      <c r="H34" s="144"/>
      <c r="I34" s="145"/>
    </row>
    <row r="35" spans="6:9" x14ac:dyDescent="0.25">
      <c r="F35" s="143"/>
      <c r="G35" s="144"/>
      <c r="H35" s="144"/>
      <c r="I35" s="145"/>
    </row>
    <row r="36" spans="6:9" x14ac:dyDescent="0.25">
      <c r="F36" s="143"/>
      <c r="G36" s="144"/>
      <c r="H36" s="144"/>
      <c r="I36" s="145"/>
    </row>
    <row r="37" spans="6:9" x14ac:dyDescent="0.25">
      <c r="F37" s="143"/>
      <c r="G37" s="144"/>
      <c r="H37" s="144"/>
      <c r="I37" s="145"/>
    </row>
    <row r="38" spans="6:9" x14ac:dyDescent="0.25">
      <c r="F38" s="143"/>
      <c r="G38" s="144"/>
      <c r="H38" s="144"/>
      <c r="I38" s="145"/>
    </row>
    <row r="39" spans="6:9" x14ac:dyDescent="0.25">
      <c r="F39" s="143"/>
      <c r="G39" s="144"/>
      <c r="H39" s="144"/>
      <c r="I39" s="145"/>
    </row>
    <row r="40" spans="6:9" x14ac:dyDescent="0.25">
      <c r="F40" s="143"/>
      <c r="G40" s="144"/>
      <c r="H40" s="144"/>
      <c r="I40" s="145"/>
    </row>
    <row r="41" spans="6:9" x14ac:dyDescent="0.25">
      <c r="F41" s="143"/>
      <c r="G41" s="144"/>
      <c r="H41" s="144"/>
      <c r="I41" s="145"/>
    </row>
    <row r="42" spans="6:9" x14ac:dyDescent="0.25">
      <c r="F42" s="143"/>
      <c r="G42" s="144"/>
      <c r="H42" s="144"/>
      <c r="I42" s="145"/>
    </row>
    <row r="43" spans="6:9" x14ac:dyDescent="0.25">
      <c r="F43" s="143"/>
      <c r="G43" s="144"/>
      <c r="H43" s="144"/>
      <c r="I43" s="145"/>
    </row>
    <row r="44" spans="6:9" x14ac:dyDescent="0.25">
      <c r="F44" s="143"/>
      <c r="G44" s="144"/>
      <c r="H44" s="144"/>
      <c r="I44" s="145"/>
    </row>
    <row r="45" spans="6:9" x14ac:dyDescent="0.25">
      <c r="F45" s="143"/>
      <c r="G45" s="144"/>
      <c r="H45" s="144"/>
      <c r="I45" s="145"/>
    </row>
    <row r="46" spans="6:9" x14ac:dyDescent="0.25">
      <c r="F46" s="143"/>
      <c r="G46" s="144"/>
      <c r="H46" s="144"/>
      <c r="I46" s="145"/>
    </row>
    <row r="47" spans="6:9" x14ac:dyDescent="0.25">
      <c r="F47" s="143"/>
      <c r="G47" s="144"/>
      <c r="H47" s="144"/>
      <c r="I47" s="145"/>
    </row>
    <row r="48" spans="6:9" x14ac:dyDescent="0.25">
      <c r="F48" s="143"/>
      <c r="G48" s="144"/>
      <c r="H48" s="144"/>
      <c r="I48" s="145"/>
    </row>
    <row r="49" spans="6:9" x14ac:dyDescent="0.25">
      <c r="F49" s="143"/>
      <c r="G49" s="144"/>
      <c r="H49" s="144"/>
      <c r="I49" s="145"/>
    </row>
    <row r="50" spans="6:9" x14ac:dyDescent="0.25">
      <c r="F50" s="143"/>
      <c r="G50" s="144"/>
      <c r="H50" s="144"/>
      <c r="I50" s="145"/>
    </row>
    <row r="51" spans="6:9" x14ac:dyDescent="0.25">
      <c r="F51" s="143"/>
      <c r="G51" s="144"/>
      <c r="H51" s="144"/>
      <c r="I51" s="145"/>
    </row>
    <row r="52" spans="6:9" x14ac:dyDescent="0.25">
      <c r="F52" s="143"/>
      <c r="G52" s="144"/>
      <c r="H52" s="144"/>
      <c r="I52" s="145"/>
    </row>
    <row r="53" spans="6:9" x14ac:dyDescent="0.25">
      <c r="F53" s="143"/>
      <c r="G53" s="144"/>
      <c r="H53" s="144"/>
      <c r="I53" s="145"/>
    </row>
    <row r="54" spans="6:9" x14ac:dyDescent="0.25">
      <c r="F54" s="143"/>
      <c r="G54" s="144"/>
      <c r="H54" s="144"/>
      <c r="I54" s="145"/>
    </row>
    <row r="55" spans="6:9" x14ac:dyDescent="0.25">
      <c r="F55" s="143"/>
      <c r="G55" s="144"/>
      <c r="H55" s="144"/>
      <c r="I55" s="145"/>
    </row>
    <row r="56" spans="6:9" x14ac:dyDescent="0.25">
      <c r="F56" s="143"/>
      <c r="G56" s="144"/>
      <c r="H56" s="144"/>
      <c r="I56" s="145"/>
    </row>
    <row r="57" spans="6:9" x14ac:dyDescent="0.25">
      <c r="F57" s="143"/>
      <c r="G57" s="144"/>
      <c r="H57" s="144"/>
      <c r="I57" s="145"/>
    </row>
    <row r="58" spans="6:9" x14ac:dyDescent="0.25">
      <c r="F58" s="143"/>
      <c r="G58" s="144"/>
      <c r="H58" s="144"/>
      <c r="I58" s="145"/>
    </row>
    <row r="59" spans="6:9" x14ac:dyDescent="0.25">
      <c r="F59" s="143"/>
      <c r="G59" s="144"/>
      <c r="H59" s="144"/>
      <c r="I59" s="145"/>
    </row>
    <row r="60" spans="6:9" x14ac:dyDescent="0.25">
      <c r="F60" s="143"/>
      <c r="G60" s="144"/>
      <c r="H60" s="144"/>
      <c r="I60" s="145"/>
    </row>
    <row r="61" spans="6:9" x14ac:dyDescent="0.25">
      <c r="F61" s="143"/>
      <c r="G61" s="144"/>
      <c r="H61" s="144"/>
      <c r="I61" s="145"/>
    </row>
    <row r="62" spans="6:9" x14ac:dyDescent="0.25">
      <c r="F62" s="143"/>
      <c r="G62" s="144"/>
      <c r="H62" s="144"/>
      <c r="I62" s="145"/>
    </row>
    <row r="63" spans="6:9" x14ac:dyDescent="0.25">
      <c r="F63" s="143"/>
      <c r="G63" s="144"/>
      <c r="H63" s="144"/>
      <c r="I63" s="145"/>
    </row>
    <row r="64" spans="6:9" x14ac:dyDescent="0.25">
      <c r="F64" s="143"/>
      <c r="G64" s="144"/>
      <c r="H64" s="144"/>
      <c r="I64" s="145"/>
    </row>
    <row r="65" spans="6:9" x14ac:dyDescent="0.25">
      <c r="F65" s="143"/>
      <c r="G65" s="144"/>
      <c r="H65" s="144"/>
      <c r="I65" s="145"/>
    </row>
    <row r="66" spans="6:9" x14ac:dyDescent="0.25">
      <c r="F66" s="143"/>
      <c r="G66" s="144"/>
      <c r="H66" s="144"/>
      <c r="I66" s="145"/>
    </row>
    <row r="67" spans="6:9" x14ac:dyDescent="0.25">
      <c r="F67" s="143"/>
      <c r="G67" s="144"/>
      <c r="H67" s="144"/>
      <c r="I67" s="145"/>
    </row>
    <row r="68" spans="6:9" x14ac:dyDescent="0.25">
      <c r="F68" s="143"/>
      <c r="G68" s="144"/>
      <c r="H68" s="144"/>
      <c r="I68" s="145"/>
    </row>
    <row r="69" spans="6:9" x14ac:dyDescent="0.25">
      <c r="F69" s="143"/>
      <c r="G69" s="144"/>
      <c r="H69" s="144"/>
      <c r="I69" s="145"/>
    </row>
    <row r="70" spans="6:9" x14ac:dyDescent="0.25">
      <c r="F70" s="143"/>
      <c r="G70" s="144"/>
      <c r="H70" s="144"/>
      <c r="I70" s="145"/>
    </row>
    <row r="71" spans="6:9" x14ac:dyDescent="0.25">
      <c r="F71" s="143"/>
      <c r="G71" s="144"/>
      <c r="H71" s="144"/>
      <c r="I71" s="145"/>
    </row>
    <row r="72" spans="6:9" x14ac:dyDescent="0.25">
      <c r="F72" s="143"/>
      <c r="G72" s="144"/>
      <c r="H72" s="144"/>
      <c r="I72" s="145"/>
    </row>
    <row r="73" spans="6:9" x14ac:dyDescent="0.25">
      <c r="F73" s="143"/>
      <c r="G73" s="144"/>
      <c r="H73" s="144"/>
      <c r="I73" s="145"/>
    </row>
    <row r="74" spans="6:9" x14ac:dyDescent="0.25">
      <c r="F74" s="143"/>
      <c r="G74" s="144"/>
      <c r="H74" s="144"/>
      <c r="I74" s="145"/>
    </row>
    <row r="75" spans="6:9" x14ac:dyDescent="0.25">
      <c r="F75" s="143"/>
      <c r="G75" s="144"/>
      <c r="H75" s="144"/>
      <c r="I75" s="145"/>
    </row>
  </sheetData>
  <mergeCells count="4">
    <mergeCell ref="A1:B1"/>
    <mergeCell ref="A2:B2"/>
    <mergeCell ref="G2:I2"/>
    <mergeCell ref="H24:I2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325"/>
  <sheetViews>
    <sheetView showGridLines="0" showZeros="0" tabSelected="1" zoomScaleNormal="100" workbookViewId="0">
      <pane ySplit="6" topLeftCell="A7" activePane="bottomLeft" state="frozen"/>
      <selection pane="bottomLeft" activeCell="F7" sqref="F7"/>
    </sheetView>
  </sheetViews>
  <sheetFormatPr defaultColWidth="9.109375" defaultRowHeight="13.2" x14ac:dyDescent="0.25"/>
  <cols>
    <col min="1" max="1" width="4.44140625" style="146" customWidth="1"/>
    <col min="2" max="2" width="11.5546875" style="146" customWidth="1"/>
    <col min="3" max="3" width="40.44140625" style="146" customWidth="1"/>
    <col min="4" max="4" width="5.5546875" style="146" customWidth="1"/>
    <col min="5" max="5" width="8.5546875" style="195" customWidth="1"/>
    <col min="6" max="6" width="9.88671875" style="146" customWidth="1"/>
    <col min="7" max="7" width="13.88671875" style="146" customWidth="1"/>
    <col min="8" max="11" width="9.109375" style="146"/>
    <col min="12" max="12" width="75.44140625" style="146" customWidth="1"/>
    <col min="13" max="13" width="45.33203125" style="146" customWidth="1"/>
    <col min="14" max="16384" width="9.109375" style="146"/>
  </cols>
  <sheetData>
    <row r="1" spans="1:104" ht="15.6" x14ac:dyDescent="0.3">
      <c r="A1" s="229" t="s">
        <v>59</v>
      </c>
      <c r="B1" s="229"/>
      <c r="C1" s="229"/>
      <c r="D1" s="229"/>
      <c r="E1" s="229"/>
      <c r="F1" s="229"/>
      <c r="G1" s="229"/>
    </row>
    <row r="2" spans="1:104" ht="14.25" customHeight="1" thickBot="1" x14ac:dyDescent="0.3">
      <c r="A2" s="147"/>
      <c r="B2" s="148"/>
      <c r="C2" s="149"/>
      <c r="D2" s="149"/>
      <c r="E2" s="150"/>
      <c r="F2" s="149"/>
      <c r="G2" s="149"/>
    </row>
    <row r="3" spans="1:104" ht="13.8" thickTop="1" x14ac:dyDescent="0.25">
      <c r="A3" s="220" t="s">
        <v>48</v>
      </c>
      <c r="B3" s="221"/>
      <c r="C3" s="97" t="str">
        <f>CONCATENATE(cislostavby," ",nazevstavby)</f>
        <v>3273 Vysoké nad Jizerou - Oprava vodovodního řadu</v>
      </c>
      <c r="D3" s="151"/>
      <c r="E3" s="152" t="s">
        <v>60</v>
      </c>
      <c r="F3" s="153" t="str">
        <f>Rekapitulace!H1</f>
        <v>3273/300</v>
      </c>
      <c r="G3" s="154"/>
    </row>
    <row r="4" spans="1:104" ht="13.8" thickBot="1" x14ac:dyDescent="0.3">
      <c r="A4" s="230" t="s">
        <v>50</v>
      </c>
      <c r="B4" s="223"/>
      <c r="C4" s="103" t="str">
        <f>CONCATENATE(cisloobjektu," ",nazevobjektu)</f>
        <v>300 Oprava vodovodního řadu</v>
      </c>
      <c r="D4" s="155"/>
      <c r="E4" s="231" t="str">
        <f>Rekapitulace!G2</f>
        <v>Oprava vodovodního řadu včetně přepojení VP</v>
      </c>
      <c r="F4" s="232"/>
      <c r="G4" s="233"/>
    </row>
    <row r="5" spans="1:104" ht="13.8" thickTop="1" x14ac:dyDescent="0.25">
      <c r="A5" s="156"/>
      <c r="B5" s="147"/>
      <c r="C5" s="147"/>
      <c r="D5" s="147"/>
      <c r="E5" s="157"/>
      <c r="F5" s="147"/>
      <c r="G5" s="158"/>
    </row>
    <row r="6" spans="1:104" x14ac:dyDescent="0.25">
      <c r="A6" s="159" t="s">
        <v>61</v>
      </c>
      <c r="B6" s="160" t="s">
        <v>62</v>
      </c>
      <c r="C6" s="160" t="s">
        <v>63</v>
      </c>
      <c r="D6" s="160" t="s">
        <v>64</v>
      </c>
      <c r="E6" s="161" t="s">
        <v>65</v>
      </c>
      <c r="F6" s="160" t="s">
        <v>66</v>
      </c>
      <c r="G6" s="162" t="s">
        <v>67</v>
      </c>
    </row>
    <row r="7" spans="1:104" x14ac:dyDescent="0.25">
      <c r="A7" s="163" t="s">
        <v>68</v>
      </c>
      <c r="B7" s="164" t="s">
        <v>69</v>
      </c>
      <c r="C7" s="165" t="s">
        <v>70</v>
      </c>
      <c r="D7" s="166"/>
      <c r="E7" s="167"/>
      <c r="F7" s="167"/>
      <c r="G7" s="168"/>
      <c r="H7" s="169"/>
      <c r="I7" s="169"/>
      <c r="O7" s="170">
        <v>1</v>
      </c>
    </row>
    <row r="8" spans="1:104" x14ac:dyDescent="0.25">
      <c r="A8" s="171">
        <v>1</v>
      </c>
      <c r="B8" s="172" t="s">
        <v>81</v>
      </c>
      <c r="C8" s="173" t="s">
        <v>82</v>
      </c>
      <c r="D8" s="174" t="s">
        <v>78</v>
      </c>
      <c r="E8" s="175">
        <v>597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</v>
      </c>
    </row>
    <row r="9" spans="1:104" ht="31.2" x14ac:dyDescent="0.25">
      <c r="A9" s="178"/>
      <c r="B9" s="179"/>
      <c r="C9" s="234" t="s">
        <v>83</v>
      </c>
      <c r="D9" s="235"/>
      <c r="E9" s="235"/>
      <c r="F9" s="235"/>
      <c r="G9" s="236"/>
      <c r="L9" s="180" t="s">
        <v>83</v>
      </c>
      <c r="O9" s="170">
        <v>3</v>
      </c>
    </row>
    <row r="10" spans="1:104" x14ac:dyDescent="0.25">
      <c r="A10" s="178"/>
      <c r="B10" s="181"/>
      <c r="C10" s="237" t="s">
        <v>84</v>
      </c>
      <c r="D10" s="238"/>
      <c r="E10" s="182">
        <v>597</v>
      </c>
      <c r="F10" s="183"/>
      <c r="G10" s="184"/>
      <c r="M10" s="180" t="s">
        <v>84</v>
      </c>
      <c r="O10" s="170"/>
    </row>
    <row r="11" spans="1:104" x14ac:dyDescent="0.25">
      <c r="A11" s="171">
        <v>2</v>
      </c>
      <c r="B11" s="172" t="s">
        <v>85</v>
      </c>
      <c r="C11" s="173" t="s">
        <v>86</v>
      </c>
      <c r="D11" s="174" t="s">
        <v>78</v>
      </c>
      <c r="E11" s="175">
        <v>2</v>
      </c>
      <c r="F11" s="175"/>
      <c r="G11" s="176">
        <f>E11*F11</f>
        <v>0</v>
      </c>
      <c r="O11" s="170">
        <v>2</v>
      </c>
      <c r="AA11" s="146">
        <v>1</v>
      </c>
      <c r="AB11" s="146">
        <v>1</v>
      </c>
      <c r="AC11" s="146">
        <v>1</v>
      </c>
      <c r="AZ11" s="146">
        <v>1</v>
      </c>
      <c r="BA11" s="146">
        <f>IF(AZ11=1,G11,0)</f>
        <v>0</v>
      </c>
      <c r="BB11" s="146">
        <f>IF(AZ11=2,G11,0)</f>
        <v>0</v>
      </c>
      <c r="BC11" s="146">
        <f>IF(AZ11=3,G11,0)</f>
        <v>0</v>
      </c>
      <c r="BD11" s="146">
        <f>IF(AZ11=4,G11,0)</f>
        <v>0</v>
      </c>
      <c r="BE11" s="146">
        <f>IF(AZ11=5,G11,0)</f>
        <v>0</v>
      </c>
      <c r="CA11" s="177">
        <v>1</v>
      </c>
      <c r="CB11" s="177">
        <v>1</v>
      </c>
      <c r="CZ11" s="146">
        <v>8.6899999999999998E-3</v>
      </c>
    </row>
    <row r="12" spans="1:104" ht="20.399999999999999" x14ac:dyDescent="0.25">
      <c r="A12" s="171">
        <v>3</v>
      </c>
      <c r="B12" s="172" t="s">
        <v>87</v>
      </c>
      <c r="C12" s="173" t="s">
        <v>88</v>
      </c>
      <c r="D12" s="174" t="s">
        <v>89</v>
      </c>
      <c r="E12" s="175">
        <v>331.2</v>
      </c>
      <c r="F12" s="175"/>
      <c r="G12" s="176">
        <f>E12*F12</f>
        <v>0</v>
      </c>
      <c r="O12" s="170">
        <v>2</v>
      </c>
      <c r="AA12" s="146">
        <v>1</v>
      </c>
      <c r="AB12" s="146">
        <v>1</v>
      </c>
      <c r="AC12" s="146">
        <v>1</v>
      </c>
      <c r="AZ12" s="146">
        <v>1</v>
      </c>
      <c r="BA12" s="146">
        <f>IF(AZ12=1,G12,0)</f>
        <v>0</v>
      </c>
      <c r="BB12" s="146">
        <f>IF(AZ12=2,G12,0)</f>
        <v>0</v>
      </c>
      <c r="BC12" s="146">
        <f>IF(AZ12=3,G12,0)</f>
        <v>0</v>
      </c>
      <c r="BD12" s="146">
        <f>IF(AZ12=4,G12,0)</f>
        <v>0</v>
      </c>
      <c r="BE12" s="146">
        <f>IF(AZ12=5,G12,0)</f>
        <v>0</v>
      </c>
      <c r="CA12" s="177">
        <v>1</v>
      </c>
      <c r="CB12" s="177">
        <v>1</v>
      </c>
      <c r="CZ12" s="146">
        <v>0</v>
      </c>
    </row>
    <row r="13" spans="1:104" x14ac:dyDescent="0.25">
      <c r="A13" s="178"/>
      <c r="B13" s="181"/>
      <c r="C13" s="237" t="s">
        <v>90</v>
      </c>
      <c r="D13" s="238"/>
      <c r="E13" s="182">
        <v>331.2</v>
      </c>
      <c r="F13" s="183"/>
      <c r="G13" s="184"/>
      <c r="M13" s="180" t="s">
        <v>90</v>
      </c>
      <c r="O13" s="170"/>
    </row>
    <row r="14" spans="1:104" x14ac:dyDescent="0.25">
      <c r="A14" s="171">
        <v>4</v>
      </c>
      <c r="B14" s="172" t="s">
        <v>91</v>
      </c>
      <c r="C14" s="173" t="s">
        <v>92</v>
      </c>
      <c r="D14" s="174" t="s">
        <v>89</v>
      </c>
      <c r="E14" s="175">
        <v>151.93199999999999</v>
      </c>
      <c r="F14" s="175"/>
      <c r="G14" s="176">
        <f>E14*F14</f>
        <v>0</v>
      </c>
      <c r="O14" s="170">
        <v>2</v>
      </c>
      <c r="AA14" s="146">
        <v>1</v>
      </c>
      <c r="AB14" s="146">
        <v>1</v>
      </c>
      <c r="AC14" s="146">
        <v>1</v>
      </c>
      <c r="AZ14" s="146">
        <v>1</v>
      </c>
      <c r="BA14" s="146">
        <f>IF(AZ14=1,G14,0)</f>
        <v>0</v>
      </c>
      <c r="BB14" s="146">
        <f>IF(AZ14=2,G14,0)</f>
        <v>0</v>
      </c>
      <c r="BC14" s="146">
        <f>IF(AZ14=3,G14,0)</f>
        <v>0</v>
      </c>
      <c r="BD14" s="146">
        <f>IF(AZ14=4,G14,0)</f>
        <v>0</v>
      </c>
      <c r="BE14" s="146">
        <f>IF(AZ14=5,G14,0)</f>
        <v>0</v>
      </c>
      <c r="CA14" s="177">
        <v>1</v>
      </c>
      <c r="CB14" s="177">
        <v>1</v>
      </c>
      <c r="CZ14" s="146">
        <v>0</v>
      </c>
    </row>
    <row r="15" spans="1:104" x14ac:dyDescent="0.25">
      <c r="A15" s="178"/>
      <c r="B15" s="181"/>
      <c r="C15" s="237" t="s">
        <v>93</v>
      </c>
      <c r="D15" s="238"/>
      <c r="E15" s="182">
        <v>0</v>
      </c>
      <c r="F15" s="183"/>
      <c r="G15" s="184"/>
      <c r="M15" s="180" t="s">
        <v>93</v>
      </c>
      <c r="O15" s="170"/>
    </row>
    <row r="16" spans="1:104" x14ac:dyDescent="0.25">
      <c r="A16" s="178"/>
      <c r="B16" s="181"/>
      <c r="C16" s="239" t="s">
        <v>94</v>
      </c>
      <c r="D16" s="238"/>
      <c r="E16" s="205">
        <v>0</v>
      </c>
      <c r="F16" s="183"/>
      <c r="G16" s="184"/>
      <c r="M16" s="180" t="s">
        <v>94</v>
      </c>
      <c r="O16" s="170"/>
    </row>
    <row r="17" spans="1:104" x14ac:dyDescent="0.25">
      <c r="A17" s="178"/>
      <c r="B17" s="181"/>
      <c r="C17" s="239" t="s">
        <v>95</v>
      </c>
      <c r="D17" s="238"/>
      <c r="E17" s="205">
        <v>0</v>
      </c>
      <c r="F17" s="183"/>
      <c r="G17" s="184"/>
      <c r="M17" s="180" t="s">
        <v>95</v>
      </c>
      <c r="O17" s="170"/>
    </row>
    <row r="18" spans="1:104" x14ac:dyDescent="0.25">
      <c r="A18" s="178"/>
      <c r="B18" s="181"/>
      <c r="C18" s="239" t="s">
        <v>96</v>
      </c>
      <c r="D18" s="238"/>
      <c r="E18" s="205">
        <v>565.24800000000005</v>
      </c>
      <c r="F18" s="183"/>
      <c r="G18" s="184"/>
      <c r="M18" s="180" t="s">
        <v>96</v>
      </c>
      <c r="O18" s="170"/>
    </row>
    <row r="19" spans="1:104" x14ac:dyDescent="0.25">
      <c r="A19" s="178"/>
      <c r="B19" s="181"/>
      <c r="C19" s="239" t="s">
        <v>97</v>
      </c>
      <c r="D19" s="238"/>
      <c r="E19" s="205">
        <v>42.48</v>
      </c>
      <c r="F19" s="183"/>
      <c r="G19" s="184"/>
      <c r="M19" s="180" t="s">
        <v>97</v>
      </c>
      <c r="O19" s="170"/>
    </row>
    <row r="20" spans="1:104" x14ac:dyDescent="0.25">
      <c r="A20" s="178"/>
      <c r="B20" s="181"/>
      <c r="C20" s="239" t="s">
        <v>98</v>
      </c>
      <c r="D20" s="238"/>
      <c r="E20" s="205">
        <v>607.72800000000007</v>
      </c>
      <c r="F20" s="183"/>
      <c r="G20" s="184"/>
      <c r="M20" s="180" t="s">
        <v>98</v>
      </c>
      <c r="O20" s="170"/>
    </row>
    <row r="21" spans="1:104" x14ac:dyDescent="0.25">
      <c r="A21" s="178"/>
      <c r="B21" s="181"/>
      <c r="C21" s="237" t="s">
        <v>99</v>
      </c>
      <c r="D21" s="238"/>
      <c r="E21" s="182">
        <v>151.93199999999999</v>
      </c>
      <c r="F21" s="183"/>
      <c r="G21" s="184"/>
      <c r="M21" s="180" t="s">
        <v>99</v>
      </c>
      <c r="O21" s="170"/>
    </row>
    <row r="22" spans="1:104" x14ac:dyDescent="0.25">
      <c r="A22" s="171">
        <v>5</v>
      </c>
      <c r="B22" s="172" t="s">
        <v>100</v>
      </c>
      <c r="C22" s="173" t="s">
        <v>101</v>
      </c>
      <c r="D22" s="174" t="s">
        <v>89</v>
      </c>
      <c r="E22" s="175">
        <v>607.72799999999995</v>
      </c>
      <c r="F22" s="175"/>
      <c r="G22" s="176">
        <f>E22*F22</f>
        <v>0</v>
      </c>
      <c r="O22" s="170">
        <v>2</v>
      </c>
      <c r="AA22" s="146">
        <v>1</v>
      </c>
      <c r="AB22" s="146">
        <v>1</v>
      </c>
      <c r="AC22" s="146">
        <v>1</v>
      </c>
      <c r="AZ22" s="146">
        <v>1</v>
      </c>
      <c r="BA22" s="146">
        <f>IF(AZ22=1,G22,0)</f>
        <v>0</v>
      </c>
      <c r="BB22" s="146">
        <f>IF(AZ22=2,G22,0)</f>
        <v>0</v>
      </c>
      <c r="BC22" s="146">
        <f>IF(AZ22=3,G22,0)</f>
        <v>0</v>
      </c>
      <c r="BD22" s="146">
        <f>IF(AZ22=4,G22,0)</f>
        <v>0</v>
      </c>
      <c r="BE22" s="146">
        <f>IF(AZ22=5,G22,0)</f>
        <v>0</v>
      </c>
      <c r="CA22" s="177">
        <v>1</v>
      </c>
      <c r="CB22" s="177">
        <v>1</v>
      </c>
      <c r="CZ22" s="146">
        <v>0</v>
      </c>
    </row>
    <row r="23" spans="1:104" ht="41.4" x14ac:dyDescent="0.25">
      <c r="A23" s="178"/>
      <c r="B23" s="179"/>
      <c r="C23" s="234" t="s">
        <v>102</v>
      </c>
      <c r="D23" s="235"/>
      <c r="E23" s="235"/>
      <c r="F23" s="235"/>
      <c r="G23" s="236"/>
      <c r="L23" s="180" t="s">
        <v>102</v>
      </c>
      <c r="O23" s="170">
        <v>3</v>
      </c>
    </row>
    <row r="24" spans="1:104" x14ac:dyDescent="0.25">
      <c r="A24" s="178"/>
      <c r="B24" s="179"/>
      <c r="C24" s="234" t="s">
        <v>103</v>
      </c>
      <c r="D24" s="235"/>
      <c r="E24" s="235"/>
      <c r="F24" s="235"/>
      <c r="G24" s="236"/>
      <c r="L24" s="180" t="s">
        <v>103</v>
      </c>
      <c r="O24" s="170">
        <v>3</v>
      </c>
    </row>
    <row r="25" spans="1:104" x14ac:dyDescent="0.25">
      <c r="A25" s="178"/>
      <c r="B25" s="181"/>
      <c r="C25" s="237" t="s">
        <v>93</v>
      </c>
      <c r="D25" s="238"/>
      <c r="E25" s="182">
        <v>0</v>
      </c>
      <c r="F25" s="183"/>
      <c r="G25" s="184"/>
      <c r="M25" s="180" t="s">
        <v>93</v>
      </c>
      <c r="O25" s="170"/>
    </row>
    <row r="26" spans="1:104" x14ac:dyDescent="0.25">
      <c r="A26" s="178"/>
      <c r="B26" s="181"/>
      <c r="C26" s="239" t="s">
        <v>94</v>
      </c>
      <c r="D26" s="238"/>
      <c r="E26" s="205">
        <v>0</v>
      </c>
      <c r="F26" s="183"/>
      <c r="G26" s="184"/>
      <c r="M26" s="180" t="s">
        <v>94</v>
      </c>
      <c r="O26" s="170"/>
    </row>
    <row r="27" spans="1:104" x14ac:dyDescent="0.25">
      <c r="A27" s="178"/>
      <c r="B27" s="181"/>
      <c r="C27" s="239" t="s">
        <v>95</v>
      </c>
      <c r="D27" s="238"/>
      <c r="E27" s="205">
        <v>0</v>
      </c>
      <c r="F27" s="183"/>
      <c r="G27" s="184"/>
      <c r="M27" s="180" t="s">
        <v>95</v>
      </c>
      <c r="O27" s="170"/>
    </row>
    <row r="28" spans="1:104" x14ac:dyDescent="0.25">
      <c r="A28" s="178"/>
      <c r="B28" s="181"/>
      <c r="C28" s="239" t="s">
        <v>96</v>
      </c>
      <c r="D28" s="238"/>
      <c r="E28" s="205">
        <v>565.24800000000005</v>
      </c>
      <c r="F28" s="183"/>
      <c r="G28" s="184"/>
      <c r="M28" s="180" t="s">
        <v>96</v>
      </c>
      <c r="O28" s="170"/>
    </row>
    <row r="29" spans="1:104" x14ac:dyDescent="0.25">
      <c r="A29" s="178"/>
      <c r="B29" s="181"/>
      <c r="C29" s="239" t="s">
        <v>97</v>
      </c>
      <c r="D29" s="238"/>
      <c r="E29" s="205">
        <v>42.48</v>
      </c>
      <c r="F29" s="183"/>
      <c r="G29" s="184"/>
      <c r="M29" s="180" t="s">
        <v>97</v>
      </c>
      <c r="O29" s="170"/>
    </row>
    <row r="30" spans="1:104" x14ac:dyDescent="0.25">
      <c r="A30" s="178"/>
      <c r="B30" s="181"/>
      <c r="C30" s="239" t="s">
        <v>98</v>
      </c>
      <c r="D30" s="238"/>
      <c r="E30" s="205">
        <v>607.72800000000007</v>
      </c>
      <c r="F30" s="183"/>
      <c r="G30" s="184"/>
      <c r="M30" s="180" t="s">
        <v>98</v>
      </c>
      <c r="O30" s="170"/>
    </row>
    <row r="31" spans="1:104" x14ac:dyDescent="0.25">
      <c r="A31" s="178"/>
      <c r="B31" s="181"/>
      <c r="C31" s="237" t="s">
        <v>104</v>
      </c>
      <c r="D31" s="238"/>
      <c r="E31" s="182">
        <v>607.72799999999995</v>
      </c>
      <c r="F31" s="183"/>
      <c r="G31" s="184"/>
      <c r="M31" s="180" t="s">
        <v>104</v>
      </c>
      <c r="O31" s="170"/>
    </row>
    <row r="32" spans="1:104" x14ac:dyDescent="0.25">
      <c r="A32" s="171">
        <v>6</v>
      </c>
      <c r="B32" s="172" t="s">
        <v>105</v>
      </c>
      <c r="C32" s="173" t="s">
        <v>106</v>
      </c>
      <c r="D32" s="174" t="s">
        <v>89</v>
      </c>
      <c r="E32" s="175">
        <v>303.86399999999998</v>
      </c>
      <c r="F32" s="175"/>
      <c r="G32" s="176">
        <f>E32*F32</f>
        <v>0</v>
      </c>
      <c r="O32" s="170">
        <v>2</v>
      </c>
      <c r="AA32" s="146">
        <v>1</v>
      </c>
      <c r="AB32" s="146">
        <v>1</v>
      </c>
      <c r="AC32" s="146">
        <v>1</v>
      </c>
      <c r="AZ32" s="146">
        <v>1</v>
      </c>
      <c r="BA32" s="146">
        <f>IF(AZ32=1,G32,0)</f>
        <v>0</v>
      </c>
      <c r="BB32" s="146">
        <f>IF(AZ32=2,G32,0)</f>
        <v>0</v>
      </c>
      <c r="BC32" s="146">
        <f>IF(AZ32=3,G32,0)</f>
        <v>0</v>
      </c>
      <c r="BD32" s="146">
        <f>IF(AZ32=4,G32,0)</f>
        <v>0</v>
      </c>
      <c r="BE32" s="146">
        <f>IF(AZ32=5,G32,0)</f>
        <v>0</v>
      </c>
      <c r="CA32" s="177">
        <v>1</v>
      </c>
      <c r="CB32" s="177">
        <v>1</v>
      </c>
      <c r="CZ32" s="146">
        <v>0</v>
      </c>
    </row>
    <row r="33" spans="1:104" x14ac:dyDescent="0.25">
      <c r="A33" s="178"/>
      <c r="B33" s="181"/>
      <c r="C33" s="237" t="s">
        <v>93</v>
      </c>
      <c r="D33" s="238"/>
      <c r="E33" s="182">
        <v>0</v>
      </c>
      <c r="F33" s="183"/>
      <c r="G33" s="184"/>
      <c r="M33" s="180" t="s">
        <v>93</v>
      </c>
      <c r="O33" s="170"/>
    </row>
    <row r="34" spans="1:104" x14ac:dyDescent="0.25">
      <c r="A34" s="178"/>
      <c r="B34" s="181"/>
      <c r="C34" s="239" t="s">
        <v>94</v>
      </c>
      <c r="D34" s="238"/>
      <c r="E34" s="205">
        <v>0</v>
      </c>
      <c r="F34" s="183"/>
      <c r="G34" s="184"/>
      <c r="M34" s="180" t="s">
        <v>94</v>
      </c>
      <c r="O34" s="170"/>
    </row>
    <row r="35" spans="1:104" x14ac:dyDescent="0.25">
      <c r="A35" s="178"/>
      <c r="B35" s="181"/>
      <c r="C35" s="239" t="s">
        <v>95</v>
      </c>
      <c r="D35" s="238"/>
      <c r="E35" s="205">
        <v>0</v>
      </c>
      <c r="F35" s="183"/>
      <c r="G35" s="184"/>
      <c r="M35" s="180" t="s">
        <v>95</v>
      </c>
      <c r="O35" s="170"/>
    </row>
    <row r="36" spans="1:104" x14ac:dyDescent="0.25">
      <c r="A36" s="178"/>
      <c r="B36" s="181"/>
      <c r="C36" s="239" t="s">
        <v>96</v>
      </c>
      <c r="D36" s="238"/>
      <c r="E36" s="205">
        <v>565.24800000000005</v>
      </c>
      <c r="F36" s="183"/>
      <c r="G36" s="184"/>
      <c r="M36" s="180" t="s">
        <v>96</v>
      </c>
      <c r="O36" s="170"/>
    </row>
    <row r="37" spans="1:104" x14ac:dyDescent="0.25">
      <c r="A37" s="178"/>
      <c r="B37" s="181"/>
      <c r="C37" s="239" t="s">
        <v>97</v>
      </c>
      <c r="D37" s="238"/>
      <c r="E37" s="205">
        <v>42.48</v>
      </c>
      <c r="F37" s="183"/>
      <c r="G37" s="184"/>
      <c r="M37" s="180" t="s">
        <v>97</v>
      </c>
      <c r="O37" s="170"/>
    </row>
    <row r="38" spans="1:104" x14ac:dyDescent="0.25">
      <c r="A38" s="178"/>
      <c r="B38" s="181"/>
      <c r="C38" s="239" t="s">
        <v>98</v>
      </c>
      <c r="D38" s="238"/>
      <c r="E38" s="205">
        <v>607.72800000000007</v>
      </c>
      <c r="F38" s="183"/>
      <c r="G38" s="184"/>
      <c r="M38" s="180" t="s">
        <v>98</v>
      </c>
      <c r="O38" s="170"/>
    </row>
    <row r="39" spans="1:104" x14ac:dyDescent="0.25">
      <c r="A39" s="178"/>
      <c r="B39" s="181"/>
      <c r="C39" s="237" t="s">
        <v>107</v>
      </c>
      <c r="D39" s="238"/>
      <c r="E39" s="182">
        <v>303.86399999999998</v>
      </c>
      <c r="F39" s="183"/>
      <c r="G39" s="184"/>
      <c r="M39" s="180" t="s">
        <v>107</v>
      </c>
      <c r="O39" s="170"/>
    </row>
    <row r="40" spans="1:104" ht="20.399999999999999" x14ac:dyDescent="0.25">
      <c r="A40" s="171">
        <v>7</v>
      </c>
      <c r="B40" s="172" t="s">
        <v>108</v>
      </c>
      <c r="C40" s="173" t="s">
        <v>109</v>
      </c>
      <c r="D40" s="174" t="s">
        <v>89</v>
      </c>
      <c r="E40" s="175">
        <v>280.94400000000002</v>
      </c>
      <c r="F40" s="175"/>
      <c r="G40" s="176">
        <f>E40*F40</f>
        <v>0</v>
      </c>
      <c r="O40" s="170">
        <v>2</v>
      </c>
      <c r="AA40" s="146">
        <v>1</v>
      </c>
      <c r="AB40" s="146">
        <v>1</v>
      </c>
      <c r="AC40" s="146">
        <v>1</v>
      </c>
      <c r="AZ40" s="146">
        <v>1</v>
      </c>
      <c r="BA40" s="146">
        <f>IF(AZ40=1,G40,0)</f>
        <v>0</v>
      </c>
      <c r="BB40" s="146">
        <f>IF(AZ40=2,G40,0)</f>
        <v>0</v>
      </c>
      <c r="BC40" s="146">
        <f>IF(AZ40=3,G40,0)</f>
        <v>0</v>
      </c>
      <c r="BD40" s="146">
        <f>IF(AZ40=4,G40,0)</f>
        <v>0</v>
      </c>
      <c r="BE40" s="146">
        <f>IF(AZ40=5,G40,0)</f>
        <v>0</v>
      </c>
      <c r="CA40" s="177">
        <v>1</v>
      </c>
      <c r="CB40" s="177">
        <v>1</v>
      </c>
      <c r="CZ40" s="146">
        <v>0</v>
      </c>
    </row>
    <row r="41" spans="1:104" x14ac:dyDescent="0.25">
      <c r="A41" s="178"/>
      <c r="B41" s="181"/>
      <c r="C41" s="237" t="s">
        <v>110</v>
      </c>
      <c r="D41" s="238"/>
      <c r="E41" s="182">
        <v>0</v>
      </c>
      <c r="F41" s="183"/>
      <c r="G41" s="184"/>
      <c r="M41" s="180" t="s">
        <v>110</v>
      </c>
      <c r="O41" s="170"/>
    </row>
    <row r="42" spans="1:104" x14ac:dyDescent="0.25">
      <c r="A42" s="178"/>
      <c r="B42" s="181"/>
      <c r="C42" s="237" t="s">
        <v>93</v>
      </c>
      <c r="D42" s="238"/>
      <c r="E42" s="182">
        <v>0</v>
      </c>
      <c r="F42" s="183"/>
      <c r="G42" s="184"/>
      <c r="M42" s="180" t="s">
        <v>93</v>
      </c>
      <c r="O42" s="170"/>
    </row>
    <row r="43" spans="1:104" x14ac:dyDescent="0.25">
      <c r="A43" s="178"/>
      <c r="B43" s="181"/>
      <c r="C43" s="239" t="s">
        <v>94</v>
      </c>
      <c r="D43" s="238"/>
      <c r="E43" s="205">
        <v>0</v>
      </c>
      <c r="F43" s="183"/>
      <c r="G43" s="184"/>
      <c r="M43" s="180" t="s">
        <v>94</v>
      </c>
      <c r="O43" s="170"/>
    </row>
    <row r="44" spans="1:104" x14ac:dyDescent="0.25">
      <c r="A44" s="178"/>
      <c r="B44" s="181"/>
      <c r="C44" s="239" t="s">
        <v>95</v>
      </c>
      <c r="D44" s="238"/>
      <c r="E44" s="205">
        <v>0</v>
      </c>
      <c r="F44" s="183"/>
      <c r="G44" s="184"/>
      <c r="M44" s="180" t="s">
        <v>95</v>
      </c>
      <c r="O44" s="170"/>
    </row>
    <row r="45" spans="1:104" x14ac:dyDescent="0.25">
      <c r="A45" s="178"/>
      <c r="B45" s="181"/>
      <c r="C45" s="239" t="s">
        <v>96</v>
      </c>
      <c r="D45" s="238"/>
      <c r="E45" s="205">
        <v>565.24800000000005</v>
      </c>
      <c r="F45" s="183"/>
      <c r="G45" s="184"/>
      <c r="M45" s="180" t="s">
        <v>96</v>
      </c>
      <c r="O45" s="170"/>
    </row>
    <row r="46" spans="1:104" x14ac:dyDescent="0.25">
      <c r="A46" s="178"/>
      <c r="B46" s="181"/>
      <c r="C46" s="239" t="s">
        <v>97</v>
      </c>
      <c r="D46" s="238"/>
      <c r="E46" s="205">
        <v>42.48</v>
      </c>
      <c r="F46" s="183"/>
      <c r="G46" s="184"/>
      <c r="M46" s="180" t="s">
        <v>97</v>
      </c>
      <c r="O46" s="170"/>
    </row>
    <row r="47" spans="1:104" x14ac:dyDescent="0.25">
      <c r="A47" s="178"/>
      <c r="B47" s="181"/>
      <c r="C47" s="239" t="s">
        <v>98</v>
      </c>
      <c r="D47" s="238"/>
      <c r="E47" s="205">
        <v>607.72800000000007</v>
      </c>
      <c r="F47" s="183"/>
      <c r="G47" s="184"/>
      <c r="M47" s="180" t="s">
        <v>98</v>
      </c>
      <c r="O47" s="170"/>
    </row>
    <row r="48" spans="1:104" x14ac:dyDescent="0.25">
      <c r="A48" s="178"/>
      <c r="B48" s="181"/>
      <c r="C48" s="237" t="s">
        <v>104</v>
      </c>
      <c r="D48" s="238"/>
      <c r="E48" s="182">
        <v>607.72799999999995</v>
      </c>
      <c r="F48" s="183"/>
      <c r="G48" s="184"/>
      <c r="M48" s="180" t="s">
        <v>104</v>
      </c>
      <c r="O48" s="170"/>
    </row>
    <row r="49" spans="1:104" x14ac:dyDescent="0.25">
      <c r="A49" s="178"/>
      <c r="B49" s="181"/>
      <c r="C49" s="237" t="s">
        <v>111</v>
      </c>
      <c r="D49" s="238"/>
      <c r="E49" s="182">
        <v>0</v>
      </c>
      <c r="F49" s="183"/>
      <c r="G49" s="184"/>
      <c r="M49" s="180" t="s">
        <v>111</v>
      </c>
      <c r="O49" s="170"/>
    </row>
    <row r="50" spans="1:104" x14ac:dyDescent="0.25">
      <c r="A50" s="178"/>
      <c r="B50" s="181"/>
      <c r="C50" s="237" t="s">
        <v>112</v>
      </c>
      <c r="D50" s="238"/>
      <c r="E50" s="182">
        <v>-326.78399999999999</v>
      </c>
      <c r="F50" s="183"/>
      <c r="G50" s="184"/>
      <c r="M50" s="180" t="s">
        <v>112</v>
      </c>
      <c r="O50" s="170"/>
    </row>
    <row r="51" spans="1:104" x14ac:dyDescent="0.25">
      <c r="A51" s="171">
        <v>8</v>
      </c>
      <c r="B51" s="172" t="s">
        <v>113</v>
      </c>
      <c r="C51" s="173" t="s">
        <v>114</v>
      </c>
      <c r="D51" s="174" t="s">
        <v>89</v>
      </c>
      <c r="E51" s="175">
        <v>280.94400000000002</v>
      </c>
      <c r="F51" s="175"/>
      <c r="G51" s="176">
        <f>E51*F51</f>
        <v>0</v>
      </c>
      <c r="O51" s="170">
        <v>2</v>
      </c>
      <c r="AA51" s="146">
        <v>1</v>
      </c>
      <c r="AB51" s="146">
        <v>1</v>
      </c>
      <c r="AC51" s="146">
        <v>1</v>
      </c>
      <c r="AZ51" s="146">
        <v>1</v>
      </c>
      <c r="BA51" s="146">
        <f>IF(AZ51=1,G51,0)</f>
        <v>0</v>
      </c>
      <c r="BB51" s="146">
        <f>IF(AZ51=2,G51,0)</f>
        <v>0</v>
      </c>
      <c r="BC51" s="146">
        <f>IF(AZ51=3,G51,0)</f>
        <v>0</v>
      </c>
      <c r="BD51" s="146">
        <f>IF(AZ51=4,G51,0)</f>
        <v>0</v>
      </c>
      <c r="BE51" s="146">
        <f>IF(AZ51=5,G51,0)</f>
        <v>0</v>
      </c>
      <c r="CA51" s="177">
        <v>1</v>
      </c>
      <c r="CB51" s="177">
        <v>1</v>
      </c>
      <c r="CZ51" s="146">
        <v>0</v>
      </c>
    </row>
    <row r="52" spans="1:104" x14ac:dyDescent="0.25">
      <c r="A52" s="178"/>
      <c r="B52" s="181"/>
      <c r="C52" s="237" t="s">
        <v>110</v>
      </c>
      <c r="D52" s="238"/>
      <c r="E52" s="182">
        <v>0</v>
      </c>
      <c r="F52" s="183"/>
      <c r="G52" s="184"/>
      <c r="M52" s="180" t="s">
        <v>110</v>
      </c>
      <c r="O52" s="170"/>
    </row>
    <row r="53" spans="1:104" x14ac:dyDescent="0.25">
      <c r="A53" s="178"/>
      <c r="B53" s="181"/>
      <c r="C53" s="237" t="s">
        <v>93</v>
      </c>
      <c r="D53" s="238"/>
      <c r="E53" s="182">
        <v>0</v>
      </c>
      <c r="F53" s="183"/>
      <c r="G53" s="184"/>
      <c r="M53" s="180" t="s">
        <v>93</v>
      </c>
      <c r="O53" s="170"/>
    </row>
    <row r="54" spans="1:104" x14ac:dyDescent="0.25">
      <c r="A54" s="178"/>
      <c r="B54" s="181"/>
      <c r="C54" s="239" t="s">
        <v>94</v>
      </c>
      <c r="D54" s="238"/>
      <c r="E54" s="205">
        <v>0</v>
      </c>
      <c r="F54" s="183"/>
      <c r="G54" s="184"/>
      <c r="M54" s="180" t="s">
        <v>94</v>
      </c>
      <c r="O54" s="170"/>
    </row>
    <row r="55" spans="1:104" x14ac:dyDescent="0.25">
      <c r="A55" s="178"/>
      <c r="B55" s="181"/>
      <c r="C55" s="239" t="s">
        <v>95</v>
      </c>
      <c r="D55" s="238"/>
      <c r="E55" s="205">
        <v>0</v>
      </c>
      <c r="F55" s="183"/>
      <c r="G55" s="184"/>
      <c r="M55" s="180" t="s">
        <v>95</v>
      </c>
      <c r="O55" s="170"/>
    </row>
    <row r="56" spans="1:104" x14ac:dyDescent="0.25">
      <c r="A56" s="178"/>
      <c r="B56" s="181"/>
      <c r="C56" s="239" t="s">
        <v>96</v>
      </c>
      <c r="D56" s="238"/>
      <c r="E56" s="205">
        <v>565.24800000000005</v>
      </c>
      <c r="F56" s="183"/>
      <c r="G56" s="184"/>
      <c r="M56" s="180" t="s">
        <v>96</v>
      </c>
      <c r="O56" s="170"/>
    </row>
    <row r="57" spans="1:104" x14ac:dyDescent="0.25">
      <c r="A57" s="178"/>
      <c r="B57" s="181"/>
      <c r="C57" s="239" t="s">
        <v>97</v>
      </c>
      <c r="D57" s="238"/>
      <c r="E57" s="205">
        <v>42.48</v>
      </c>
      <c r="F57" s="183"/>
      <c r="G57" s="184"/>
      <c r="M57" s="180" t="s">
        <v>97</v>
      </c>
      <c r="O57" s="170"/>
    </row>
    <row r="58" spans="1:104" x14ac:dyDescent="0.25">
      <c r="A58" s="178"/>
      <c r="B58" s="181"/>
      <c r="C58" s="239" t="s">
        <v>98</v>
      </c>
      <c r="D58" s="238"/>
      <c r="E58" s="205">
        <v>607.72800000000007</v>
      </c>
      <c r="F58" s="183"/>
      <c r="G58" s="184"/>
      <c r="M58" s="180" t="s">
        <v>98</v>
      </c>
      <c r="O58" s="170"/>
    </row>
    <row r="59" spans="1:104" x14ac:dyDescent="0.25">
      <c r="A59" s="178"/>
      <c r="B59" s="181"/>
      <c r="C59" s="237" t="s">
        <v>104</v>
      </c>
      <c r="D59" s="238"/>
      <c r="E59" s="182">
        <v>607.72799999999995</v>
      </c>
      <c r="F59" s="183"/>
      <c r="G59" s="184"/>
      <c r="M59" s="180" t="s">
        <v>104</v>
      </c>
      <c r="O59" s="170"/>
    </row>
    <row r="60" spans="1:104" x14ac:dyDescent="0.25">
      <c r="A60" s="178"/>
      <c r="B60" s="181"/>
      <c r="C60" s="237" t="s">
        <v>111</v>
      </c>
      <c r="D60" s="238"/>
      <c r="E60" s="182">
        <v>0</v>
      </c>
      <c r="F60" s="183"/>
      <c r="G60" s="184"/>
      <c r="M60" s="180" t="s">
        <v>111</v>
      </c>
      <c r="O60" s="170"/>
    </row>
    <row r="61" spans="1:104" x14ac:dyDescent="0.25">
      <c r="A61" s="178"/>
      <c r="B61" s="181"/>
      <c r="C61" s="237" t="s">
        <v>112</v>
      </c>
      <c r="D61" s="238"/>
      <c r="E61" s="182">
        <v>-326.78399999999999</v>
      </c>
      <c r="F61" s="183"/>
      <c r="G61" s="184"/>
      <c r="M61" s="180" t="s">
        <v>112</v>
      </c>
      <c r="O61" s="170"/>
    </row>
    <row r="62" spans="1:104" ht="20.399999999999999" x14ac:dyDescent="0.25">
      <c r="A62" s="171">
        <v>9</v>
      </c>
      <c r="B62" s="172" t="s">
        <v>115</v>
      </c>
      <c r="C62" s="173" t="s">
        <v>116</v>
      </c>
      <c r="D62" s="174" t="s">
        <v>89</v>
      </c>
      <c r="E62" s="175">
        <v>23.04</v>
      </c>
      <c r="F62" s="175"/>
      <c r="G62" s="176">
        <f>E62*F62</f>
        <v>0</v>
      </c>
      <c r="O62" s="170">
        <v>2</v>
      </c>
      <c r="AA62" s="146">
        <v>1</v>
      </c>
      <c r="AB62" s="146">
        <v>1</v>
      </c>
      <c r="AC62" s="146">
        <v>1</v>
      </c>
      <c r="AZ62" s="146">
        <v>1</v>
      </c>
      <c r="BA62" s="146">
        <f>IF(AZ62=1,G62,0)</f>
        <v>0</v>
      </c>
      <c r="BB62" s="146">
        <f>IF(AZ62=2,G62,0)</f>
        <v>0</v>
      </c>
      <c r="BC62" s="146">
        <f>IF(AZ62=3,G62,0)</f>
        <v>0</v>
      </c>
      <c r="BD62" s="146">
        <f>IF(AZ62=4,G62,0)</f>
        <v>0</v>
      </c>
      <c r="BE62" s="146">
        <f>IF(AZ62=5,G62,0)</f>
        <v>0</v>
      </c>
      <c r="CA62" s="177">
        <v>1</v>
      </c>
      <c r="CB62" s="177">
        <v>1</v>
      </c>
      <c r="CZ62" s="146">
        <v>1.873</v>
      </c>
    </row>
    <row r="63" spans="1:104" x14ac:dyDescent="0.25">
      <c r="A63" s="178"/>
      <c r="B63" s="181"/>
      <c r="C63" s="237" t="s">
        <v>93</v>
      </c>
      <c r="D63" s="238"/>
      <c r="E63" s="182">
        <v>0</v>
      </c>
      <c r="F63" s="183"/>
      <c r="G63" s="184"/>
      <c r="M63" s="180" t="s">
        <v>93</v>
      </c>
      <c r="O63" s="170"/>
    </row>
    <row r="64" spans="1:104" x14ac:dyDescent="0.25">
      <c r="A64" s="178"/>
      <c r="B64" s="181"/>
      <c r="C64" s="237" t="s">
        <v>95</v>
      </c>
      <c r="D64" s="238"/>
      <c r="E64" s="182">
        <v>0</v>
      </c>
      <c r="F64" s="183"/>
      <c r="G64" s="184"/>
      <c r="M64" s="180" t="s">
        <v>95</v>
      </c>
      <c r="O64" s="170"/>
    </row>
    <row r="65" spans="1:104" x14ac:dyDescent="0.25">
      <c r="A65" s="178"/>
      <c r="B65" s="181"/>
      <c r="C65" s="237" t="s">
        <v>97</v>
      </c>
      <c r="D65" s="238"/>
      <c r="E65" s="182">
        <v>42.48</v>
      </c>
      <c r="F65" s="183"/>
      <c r="G65" s="184"/>
      <c r="M65" s="180" t="s">
        <v>97</v>
      </c>
      <c r="O65" s="170"/>
    </row>
    <row r="66" spans="1:104" x14ac:dyDescent="0.25">
      <c r="A66" s="178"/>
      <c r="B66" s="181"/>
      <c r="C66" s="237" t="s">
        <v>117</v>
      </c>
      <c r="D66" s="238"/>
      <c r="E66" s="182">
        <v>-19.440000000000001</v>
      </c>
      <c r="F66" s="183"/>
      <c r="G66" s="184"/>
      <c r="M66" s="180" t="s">
        <v>117</v>
      </c>
      <c r="O66" s="170"/>
    </row>
    <row r="67" spans="1:104" x14ac:dyDescent="0.25">
      <c r="A67" s="171">
        <v>10</v>
      </c>
      <c r="B67" s="172" t="s">
        <v>118</v>
      </c>
      <c r="C67" s="173" t="s">
        <v>119</v>
      </c>
      <c r="D67" s="174" t="s">
        <v>89</v>
      </c>
      <c r="E67" s="175">
        <v>326.78399999999999</v>
      </c>
      <c r="F67" s="175"/>
      <c r="G67" s="176">
        <f>E67*F67</f>
        <v>0</v>
      </c>
      <c r="O67" s="170">
        <v>2</v>
      </c>
      <c r="AA67" s="146">
        <v>1</v>
      </c>
      <c r="AB67" s="146">
        <v>1</v>
      </c>
      <c r="AC67" s="146">
        <v>1</v>
      </c>
      <c r="AZ67" s="146">
        <v>1</v>
      </c>
      <c r="BA67" s="146">
        <f>IF(AZ67=1,G67,0)</f>
        <v>0</v>
      </c>
      <c r="BB67" s="146">
        <f>IF(AZ67=2,G67,0)</f>
        <v>0</v>
      </c>
      <c r="BC67" s="146">
        <f>IF(AZ67=3,G67,0)</f>
        <v>0</v>
      </c>
      <c r="BD67" s="146">
        <f>IF(AZ67=4,G67,0)</f>
        <v>0</v>
      </c>
      <c r="BE67" s="146">
        <f>IF(AZ67=5,G67,0)</f>
        <v>0</v>
      </c>
      <c r="CA67" s="177">
        <v>1</v>
      </c>
      <c r="CB67" s="177">
        <v>1</v>
      </c>
      <c r="CZ67" s="146">
        <v>0</v>
      </c>
    </row>
    <row r="68" spans="1:104" x14ac:dyDescent="0.25">
      <c r="A68" s="178"/>
      <c r="B68" s="179"/>
      <c r="C68" s="234" t="s">
        <v>120</v>
      </c>
      <c r="D68" s="235"/>
      <c r="E68" s="235"/>
      <c r="F68" s="235"/>
      <c r="G68" s="236"/>
      <c r="L68" s="180" t="s">
        <v>120</v>
      </c>
      <c r="O68" s="170">
        <v>3</v>
      </c>
    </row>
    <row r="69" spans="1:104" x14ac:dyDescent="0.25">
      <c r="A69" s="178"/>
      <c r="B69" s="181"/>
      <c r="C69" s="237" t="s">
        <v>93</v>
      </c>
      <c r="D69" s="238"/>
      <c r="E69" s="182">
        <v>0</v>
      </c>
      <c r="F69" s="183"/>
      <c r="G69" s="184"/>
      <c r="M69" s="180" t="s">
        <v>93</v>
      </c>
      <c r="O69" s="170"/>
    </row>
    <row r="70" spans="1:104" x14ac:dyDescent="0.25">
      <c r="A70" s="178"/>
      <c r="B70" s="181"/>
      <c r="C70" s="237" t="s">
        <v>95</v>
      </c>
      <c r="D70" s="238"/>
      <c r="E70" s="182">
        <v>0</v>
      </c>
      <c r="F70" s="183"/>
      <c r="G70" s="184"/>
      <c r="M70" s="180" t="s">
        <v>95</v>
      </c>
      <c r="O70" s="170"/>
    </row>
    <row r="71" spans="1:104" x14ac:dyDescent="0.25">
      <c r="A71" s="178"/>
      <c r="B71" s="181"/>
      <c r="C71" s="237" t="s">
        <v>96</v>
      </c>
      <c r="D71" s="238"/>
      <c r="E71" s="182">
        <v>565.24800000000005</v>
      </c>
      <c r="F71" s="183"/>
      <c r="G71" s="184"/>
      <c r="M71" s="180" t="s">
        <v>96</v>
      </c>
      <c r="O71" s="170"/>
    </row>
    <row r="72" spans="1:104" ht="21" x14ac:dyDescent="0.25">
      <c r="A72" s="178"/>
      <c r="B72" s="181"/>
      <c r="C72" s="237" t="s">
        <v>121</v>
      </c>
      <c r="D72" s="238"/>
      <c r="E72" s="182">
        <v>-238.464</v>
      </c>
      <c r="F72" s="183"/>
      <c r="G72" s="184"/>
      <c r="M72" s="180" t="s">
        <v>121</v>
      </c>
      <c r="O72" s="170"/>
    </row>
    <row r="73" spans="1:104" x14ac:dyDescent="0.25">
      <c r="A73" s="171">
        <v>11</v>
      </c>
      <c r="B73" s="172" t="s">
        <v>122</v>
      </c>
      <c r="C73" s="173" t="s">
        <v>123</v>
      </c>
      <c r="D73" s="174" t="s">
        <v>89</v>
      </c>
      <c r="E73" s="175">
        <v>182.46610000000001</v>
      </c>
      <c r="F73" s="175"/>
      <c r="G73" s="176">
        <f>E73*F73</f>
        <v>0</v>
      </c>
      <c r="O73" s="170">
        <v>2</v>
      </c>
      <c r="AA73" s="146">
        <v>1</v>
      </c>
      <c r="AB73" s="146">
        <v>1</v>
      </c>
      <c r="AC73" s="146">
        <v>1</v>
      </c>
      <c r="AZ73" s="146">
        <v>1</v>
      </c>
      <c r="BA73" s="146">
        <f>IF(AZ73=1,G73,0)</f>
        <v>0</v>
      </c>
      <c r="BB73" s="146">
        <f>IF(AZ73=2,G73,0)</f>
        <v>0</v>
      </c>
      <c r="BC73" s="146">
        <f>IF(AZ73=3,G73,0)</f>
        <v>0</v>
      </c>
      <c r="BD73" s="146">
        <f>IF(AZ73=4,G73,0)</f>
        <v>0</v>
      </c>
      <c r="BE73" s="146">
        <f>IF(AZ73=5,G73,0)</f>
        <v>0</v>
      </c>
      <c r="CA73" s="177">
        <v>1</v>
      </c>
      <c r="CB73" s="177">
        <v>1</v>
      </c>
      <c r="CZ73" s="146">
        <v>1.873</v>
      </c>
    </row>
    <row r="74" spans="1:104" ht="21" x14ac:dyDescent="0.25">
      <c r="A74" s="178"/>
      <c r="B74" s="181"/>
      <c r="C74" s="237" t="s">
        <v>124</v>
      </c>
      <c r="D74" s="238"/>
      <c r="E74" s="182">
        <v>182.46610000000001</v>
      </c>
      <c r="F74" s="183"/>
      <c r="G74" s="184"/>
      <c r="M74" s="180" t="s">
        <v>124</v>
      </c>
      <c r="O74" s="170"/>
    </row>
    <row r="75" spans="1:104" x14ac:dyDescent="0.25">
      <c r="A75" s="185"/>
      <c r="B75" s="186" t="s">
        <v>71</v>
      </c>
      <c r="C75" s="187" t="str">
        <f>CONCATENATE(B7," ",C7)</f>
        <v>1 Zemní práce</v>
      </c>
      <c r="D75" s="188"/>
      <c r="E75" s="189"/>
      <c r="F75" s="190"/>
      <c r="G75" s="191">
        <f>SUM(G7:G74)</f>
        <v>0</v>
      </c>
      <c r="O75" s="170">
        <v>4</v>
      </c>
      <c r="BA75" s="192">
        <f>SUM(BA7:BA74)</f>
        <v>0</v>
      </c>
      <c r="BB75" s="192">
        <f>SUM(BB7:BB74)</f>
        <v>0</v>
      </c>
      <c r="BC75" s="192">
        <f>SUM(BC7:BC74)</f>
        <v>0</v>
      </c>
      <c r="BD75" s="192">
        <f>SUM(BD7:BD74)</f>
        <v>0</v>
      </c>
      <c r="BE75" s="192">
        <f>SUM(BE7:BE74)</f>
        <v>0</v>
      </c>
    </row>
    <row r="76" spans="1:104" x14ac:dyDescent="0.25">
      <c r="A76" s="163" t="s">
        <v>68</v>
      </c>
      <c r="B76" s="164" t="s">
        <v>125</v>
      </c>
      <c r="C76" s="165" t="s">
        <v>126</v>
      </c>
      <c r="D76" s="166"/>
      <c r="E76" s="167"/>
      <c r="F76" s="167"/>
      <c r="G76" s="168"/>
      <c r="H76" s="169"/>
      <c r="I76" s="169"/>
      <c r="O76" s="170">
        <v>1</v>
      </c>
    </row>
    <row r="77" spans="1:104" x14ac:dyDescent="0.25">
      <c r="A77" s="171">
        <v>12</v>
      </c>
      <c r="B77" s="172" t="s">
        <v>127</v>
      </c>
      <c r="C77" s="173" t="s">
        <v>128</v>
      </c>
      <c r="D77" s="174" t="s">
        <v>89</v>
      </c>
      <c r="E77" s="175">
        <v>71.64</v>
      </c>
      <c r="F77" s="175"/>
      <c r="G77" s="176">
        <f>E77*F77</f>
        <v>0</v>
      </c>
      <c r="O77" s="170">
        <v>2</v>
      </c>
      <c r="AA77" s="146">
        <v>1</v>
      </c>
      <c r="AB77" s="146">
        <v>1</v>
      </c>
      <c r="AC77" s="146">
        <v>1</v>
      </c>
      <c r="AZ77" s="146">
        <v>1</v>
      </c>
      <c r="BA77" s="146">
        <f>IF(AZ77=1,G77,0)</f>
        <v>0</v>
      </c>
      <c r="BB77" s="146">
        <f>IF(AZ77=2,G77,0)</f>
        <v>0</v>
      </c>
      <c r="BC77" s="146">
        <f>IF(AZ77=3,G77,0)</f>
        <v>0</v>
      </c>
      <c r="BD77" s="146">
        <f>IF(AZ77=4,G77,0)</f>
        <v>0</v>
      </c>
      <c r="BE77" s="146">
        <f>IF(AZ77=5,G77,0)</f>
        <v>0</v>
      </c>
      <c r="CA77" s="177">
        <v>1</v>
      </c>
      <c r="CB77" s="177">
        <v>1</v>
      </c>
      <c r="CZ77" s="146">
        <v>1.873</v>
      </c>
    </row>
    <row r="78" spans="1:104" x14ac:dyDescent="0.25">
      <c r="A78" s="178"/>
      <c r="B78" s="181"/>
      <c r="C78" s="237" t="s">
        <v>129</v>
      </c>
      <c r="D78" s="238"/>
      <c r="E78" s="182">
        <v>71.64</v>
      </c>
      <c r="F78" s="183"/>
      <c r="G78" s="184"/>
      <c r="M78" s="180" t="s">
        <v>129</v>
      </c>
      <c r="O78" s="170"/>
    </row>
    <row r="79" spans="1:104" x14ac:dyDescent="0.25">
      <c r="A79" s="171">
        <v>13</v>
      </c>
      <c r="B79" s="172" t="s">
        <v>130</v>
      </c>
      <c r="C79" s="173" t="s">
        <v>131</v>
      </c>
      <c r="D79" s="174" t="s">
        <v>89</v>
      </c>
      <c r="E79" s="175">
        <v>0.876</v>
      </c>
      <c r="F79" s="175"/>
      <c r="G79" s="176">
        <f>E79*F79</f>
        <v>0</v>
      </c>
      <c r="O79" s="170">
        <v>2</v>
      </c>
      <c r="AA79" s="146">
        <v>1</v>
      </c>
      <c r="AB79" s="146">
        <v>1</v>
      </c>
      <c r="AC79" s="146">
        <v>1</v>
      </c>
      <c r="AZ79" s="146">
        <v>1</v>
      </c>
      <c r="BA79" s="146">
        <f>IF(AZ79=1,G79,0)</f>
        <v>0</v>
      </c>
      <c r="BB79" s="146">
        <f>IF(AZ79=2,G79,0)</f>
        <v>0</v>
      </c>
      <c r="BC79" s="146">
        <f>IF(AZ79=3,G79,0)</f>
        <v>0</v>
      </c>
      <c r="BD79" s="146">
        <f>IF(AZ79=4,G79,0)</f>
        <v>0</v>
      </c>
      <c r="BE79" s="146">
        <f>IF(AZ79=5,G79,0)</f>
        <v>0</v>
      </c>
      <c r="CA79" s="177">
        <v>1</v>
      </c>
      <c r="CB79" s="177">
        <v>1</v>
      </c>
      <c r="CZ79" s="146">
        <v>2.5</v>
      </c>
    </row>
    <row r="80" spans="1:104" x14ac:dyDescent="0.25">
      <c r="A80" s="185"/>
      <c r="B80" s="186" t="s">
        <v>71</v>
      </c>
      <c r="C80" s="187" t="str">
        <f>CONCATENATE(B76," ",C76)</f>
        <v>45 Podkladní a vedlejší konstrukce</v>
      </c>
      <c r="D80" s="188"/>
      <c r="E80" s="189"/>
      <c r="F80" s="190"/>
      <c r="G80" s="191">
        <f>SUM(G76:G79)</f>
        <v>0</v>
      </c>
      <c r="O80" s="170">
        <v>4</v>
      </c>
      <c r="BA80" s="192">
        <f>SUM(BA76:BA79)</f>
        <v>0</v>
      </c>
      <c r="BB80" s="192">
        <f>SUM(BB76:BB79)</f>
        <v>0</v>
      </c>
      <c r="BC80" s="192">
        <f>SUM(BC76:BC79)</f>
        <v>0</v>
      </c>
      <c r="BD80" s="192">
        <f>SUM(BD76:BD79)</f>
        <v>0</v>
      </c>
      <c r="BE80" s="192">
        <f>SUM(BE76:BE79)</f>
        <v>0</v>
      </c>
    </row>
    <row r="81" spans="1:104" x14ac:dyDescent="0.25">
      <c r="A81" s="163" t="s">
        <v>68</v>
      </c>
      <c r="B81" s="164" t="s">
        <v>132</v>
      </c>
      <c r="C81" s="165" t="s">
        <v>133</v>
      </c>
      <c r="D81" s="166"/>
      <c r="E81" s="167"/>
      <c r="F81" s="167"/>
      <c r="G81" s="168"/>
      <c r="H81" s="169"/>
      <c r="I81" s="169"/>
      <c r="O81" s="170">
        <v>1</v>
      </c>
    </row>
    <row r="82" spans="1:104" x14ac:dyDescent="0.25">
      <c r="A82" s="171">
        <v>14</v>
      </c>
      <c r="B82" s="172" t="s">
        <v>134</v>
      </c>
      <c r="C82" s="173" t="s">
        <v>135</v>
      </c>
      <c r="D82" s="174" t="s">
        <v>136</v>
      </c>
      <c r="E82" s="175">
        <v>67.5</v>
      </c>
      <c r="F82" s="175"/>
      <c r="G82" s="176">
        <f>E82*F82</f>
        <v>0</v>
      </c>
      <c r="O82" s="170">
        <v>2</v>
      </c>
      <c r="AA82" s="146">
        <v>1</v>
      </c>
      <c r="AB82" s="146">
        <v>1</v>
      </c>
      <c r="AC82" s="146">
        <v>1</v>
      </c>
      <c r="AZ82" s="146">
        <v>1</v>
      </c>
      <c r="BA82" s="146">
        <f>IF(AZ82=1,G82,0)</f>
        <v>0</v>
      </c>
      <c r="BB82" s="146">
        <f>IF(AZ82=2,G82,0)</f>
        <v>0</v>
      </c>
      <c r="BC82" s="146">
        <f>IF(AZ82=3,G82,0)</f>
        <v>0</v>
      </c>
      <c r="BD82" s="146">
        <f>IF(AZ82=4,G82,0)</f>
        <v>0</v>
      </c>
      <c r="BE82" s="146">
        <f>IF(AZ82=5,G82,0)</f>
        <v>0</v>
      </c>
      <c r="CA82" s="177">
        <v>1</v>
      </c>
      <c r="CB82" s="177">
        <v>1</v>
      </c>
      <c r="CZ82" s="146">
        <v>0</v>
      </c>
    </row>
    <row r="83" spans="1:104" x14ac:dyDescent="0.25">
      <c r="A83" s="178"/>
      <c r="B83" s="181"/>
      <c r="C83" s="237" t="s">
        <v>93</v>
      </c>
      <c r="D83" s="238"/>
      <c r="E83" s="182">
        <v>0</v>
      </c>
      <c r="F83" s="183"/>
      <c r="G83" s="184"/>
      <c r="M83" s="180" t="s">
        <v>93</v>
      </c>
      <c r="O83" s="170"/>
    </row>
    <row r="84" spans="1:104" x14ac:dyDescent="0.25">
      <c r="A84" s="178"/>
      <c r="B84" s="181"/>
      <c r="C84" s="237" t="s">
        <v>137</v>
      </c>
      <c r="D84" s="238"/>
      <c r="E84" s="182">
        <v>67.5</v>
      </c>
      <c r="F84" s="183"/>
      <c r="G84" s="184"/>
      <c r="M84" s="180" t="s">
        <v>137</v>
      </c>
      <c r="O84" s="170"/>
    </row>
    <row r="85" spans="1:104" x14ac:dyDescent="0.25">
      <c r="A85" s="171">
        <v>15</v>
      </c>
      <c r="B85" s="172" t="s">
        <v>138</v>
      </c>
      <c r="C85" s="173" t="s">
        <v>139</v>
      </c>
      <c r="D85" s="174" t="s">
        <v>140</v>
      </c>
      <c r="E85" s="175">
        <v>37.928199999999997</v>
      </c>
      <c r="F85" s="175"/>
      <c r="G85" s="176">
        <f>E85*F85</f>
        <v>0</v>
      </c>
      <c r="O85" s="170">
        <v>2</v>
      </c>
      <c r="AA85" s="146">
        <v>1</v>
      </c>
      <c r="AB85" s="146">
        <v>1</v>
      </c>
      <c r="AC85" s="146">
        <v>1</v>
      </c>
      <c r="AZ85" s="146">
        <v>1</v>
      </c>
      <c r="BA85" s="146">
        <f>IF(AZ85=1,G85,0)</f>
        <v>0</v>
      </c>
      <c r="BB85" s="146">
        <f>IF(AZ85=2,G85,0)</f>
        <v>0</v>
      </c>
      <c r="BC85" s="146">
        <f>IF(AZ85=3,G85,0)</f>
        <v>0</v>
      </c>
      <c r="BD85" s="146">
        <f>IF(AZ85=4,G85,0)</f>
        <v>0</v>
      </c>
      <c r="BE85" s="146">
        <f>IF(AZ85=5,G85,0)</f>
        <v>0</v>
      </c>
      <c r="CA85" s="177">
        <v>1</v>
      </c>
      <c r="CB85" s="177">
        <v>1</v>
      </c>
      <c r="CZ85" s="146">
        <v>1.1000000000000001</v>
      </c>
    </row>
    <row r="86" spans="1:104" x14ac:dyDescent="0.25">
      <c r="A86" s="178"/>
      <c r="B86" s="181"/>
      <c r="C86" s="237" t="s">
        <v>93</v>
      </c>
      <c r="D86" s="238"/>
      <c r="E86" s="182">
        <v>0</v>
      </c>
      <c r="F86" s="183"/>
      <c r="G86" s="184"/>
      <c r="M86" s="180" t="s">
        <v>93</v>
      </c>
      <c r="O86" s="170"/>
    </row>
    <row r="87" spans="1:104" x14ac:dyDescent="0.25">
      <c r="A87" s="178"/>
      <c r="B87" s="181"/>
      <c r="C87" s="237" t="s">
        <v>141</v>
      </c>
      <c r="D87" s="238"/>
      <c r="E87" s="182">
        <v>37.928199999999997</v>
      </c>
      <c r="F87" s="183"/>
      <c r="G87" s="184"/>
      <c r="M87" s="180" t="s">
        <v>141</v>
      </c>
      <c r="O87" s="170"/>
    </row>
    <row r="88" spans="1:104" ht="12.75" customHeight="1" x14ac:dyDescent="0.25">
      <c r="A88" s="171">
        <v>16</v>
      </c>
      <c r="B88" s="172" t="s">
        <v>142</v>
      </c>
      <c r="C88" s="173" t="s">
        <v>143</v>
      </c>
      <c r="D88" s="174" t="s">
        <v>140</v>
      </c>
      <c r="E88" s="175">
        <v>44.55</v>
      </c>
      <c r="F88" s="175"/>
      <c r="G88" s="176">
        <f>E88*F88</f>
        <v>0</v>
      </c>
      <c r="O88" s="170">
        <v>2</v>
      </c>
      <c r="AA88" s="146">
        <v>1</v>
      </c>
      <c r="AB88" s="146">
        <v>1</v>
      </c>
      <c r="AC88" s="146">
        <v>1</v>
      </c>
      <c r="AZ88" s="146">
        <v>1</v>
      </c>
      <c r="BA88" s="146">
        <f>IF(AZ88=1,G88,0)</f>
        <v>0</v>
      </c>
      <c r="BB88" s="146">
        <f>IF(AZ88=2,G88,0)</f>
        <v>0</v>
      </c>
      <c r="BC88" s="146">
        <f>IF(AZ88=3,G88,0)</f>
        <v>0</v>
      </c>
      <c r="BD88" s="146">
        <f>IF(AZ88=4,G88,0)</f>
        <v>0</v>
      </c>
      <c r="BE88" s="146">
        <f>IF(AZ88=5,G88,0)</f>
        <v>0</v>
      </c>
      <c r="CA88" s="177">
        <v>1</v>
      </c>
      <c r="CB88" s="177">
        <v>1</v>
      </c>
      <c r="CZ88" s="146">
        <v>0</v>
      </c>
    </row>
    <row r="89" spans="1:104" x14ac:dyDescent="0.25">
      <c r="A89" s="171">
        <v>17</v>
      </c>
      <c r="B89" s="172" t="s">
        <v>144</v>
      </c>
      <c r="C89" s="173" t="s">
        <v>145</v>
      </c>
      <c r="D89" s="174" t="s">
        <v>140</v>
      </c>
      <c r="E89" s="175">
        <v>44.55</v>
      </c>
      <c r="F89" s="175"/>
      <c r="G89" s="176">
        <f>E89*F89</f>
        <v>0</v>
      </c>
      <c r="O89" s="170">
        <v>2</v>
      </c>
      <c r="AA89" s="146">
        <v>1</v>
      </c>
      <c r="AB89" s="146">
        <v>1</v>
      </c>
      <c r="AC89" s="146">
        <v>1</v>
      </c>
      <c r="AZ89" s="146">
        <v>1</v>
      </c>
      <c r="BA89" s="146">
        <f>IF(AZ89=1,G89,0)</f>
        <v>0</v>
      </c>
      <c r="BB89" s="146">
        <f>IF(AZ89=2,G89,0)</f>
        <v>0</v>
      </c>
      <c r="BC89" s="146">
        <f>IF(AZ89=3,G89,0)</f>
        <v>0</v>
      </c>
      <c r="BD89" s="146">
        <f>IF(AZ89=4,G89,0)</f>
        <v>0</v>
      </c>
      <c r="BE89" s="146">
        <f>IF(AZ89=5,G89,0)</f>
        <v>0</v>
      </c>
      <c r="CA89" s="177">
        <v>1</v>
      </c>
      <c r="CB89" s="177">
        <v>1</v>
      </c>
      <c r="CZ89" s="146">
        <v>0</v>
      </c>
    </row>
    <row r="90" spans="1:104" x14ac:dyDescent="0.25">
      <c r="A90" s="185"/>
      <c r="B90" s="186" t="s">
        <v>71</v>
      </c>
      <c r="C90" s="187" t="str">
        <f>CONCATENATE(B81," ",C81)</f>
        <v>5.NR Komunikace nad rýhou inženýrských sítí</v>
      </c>
      <c r="D90" s="188"/>
      <c r="E90" s="189"/>
      <c r="F90" s="190"/>
      <c r="G90" s="191">
        <f>SUM(G81:G89)</f>
        <v>0</v>
      </c>
      <c r="O90" s="170">
        <v>4</v>
      </c>
      <c r="BA90" s="192">
        <f>SUM(BA81:BA89)</f>
        <v>0</v>
      </c>
      <c r="BB90" s="192">
        <f>SUM(BB81:BB89)</f>
        <v>0</v>
      </c>
      <c r="BC90" s="192">
        <f>SUM(BC81:BC89)</f>
        <v>0</v>
      </c>
      <c r="BD90" s="192">
        <f>SUM(BD81:BD89)</f>
        <v>0</v>
      </c>
      <c r="BE90" s="192">
        <f>SUM(BE81:BE89)</f>
        <v>0</v>
      </c>
    </row>
    <row r="91" spans="1:104" x14ac:dyDescent="0.25">
      <c r="A91" s="163" t="s">
        <v>68</v>
      </c>
      <c r="B91" s="164" t="s">
        <v>146</v>
      </c>
      <c r="C91" s="165" t="s">
        <v>147</v>
      </c>
      <c r="D91" s="166"/>
      <c r="E91" s="167"/>
      <c r="F91" s="167"/>
      <c r="G91" s="168"/>
      <c r="H91" s="169"/>
      <c r="I91" s="169"/>
      <c r="O91" s="170">
        <v>1</v>
      </c>
    </row>
    <row r="92" spans="1:104" ht="20.399999999999999" x14ac:dyDescent="0.25">
      <c r="A92" s="171">
        <v>18</v>
      </c>
      <c r="B92" s="172" t="s">
        <v>148</v>
      </c>
      <c r="C92" s="173" t="s">
        <v>149</v>
      </c>
      <c r="D92" s="174" t="s">
        <v>150</v>
      </c>
      <c r="E92" s="175">
        <v>2</v>
      </c>
      <c r="F92" s="175"/>
      <c r="G92" s="176">
        <f>E92*F92</f>
        <v>0</v>
      </c>
      <c r="O92" s="170">
        <v>2</v>
      </c>
      <c r="AA92" s="146">
        <v>1</v>
      </c>
      <c r="AB92" s="146">
        <v>7</v>
      </c>
      <c r="AC92" s="146">
        <v>7</v>
      </c>
      <c r="AZ92" s="146">
        <v>1</v>
      </c>
      <c r="BA92" s="146">
        <f>IF(AZ92=1,G92,0)</f>
        <v>0</v>
      </c>
      <c r="BB92" s="146">
        <f>IF(AZ92=2,G92,0)</f>
        <v>0</v>
      </c>
      <c r="BC92" s="146">
        <f>IF(AZ92=3,G92,0)</f>
        <v>0</v>
      </c>
      <c r="BD92" s="146">
        <f>IF(AZ92=4,G92,0)</f>
        <v>0</v>
      </c>
      <c r="BE92" s="146">
        <f>IF(AZ92=5,G92,0)</f>
        <v>0</v>
      </c>
      <c r="CA92" s="177">
        <v>1</v>
      </c>
      <c r="CB92" s="177">
        <v>7</v>
      </c>
      <c r="CZ92" s="146">
        <v>2.8999999999999998E-3</v>
      </c>
    </row>
    <row r="93" spans="1:104" x14ac:dyDescent="0.25">
      <c r="A93" s="178"/>
      <c r="B93" s="179"/>
      <c r="C93" s="234" t="s">
        <v>151</v>
      </c>
      <c r="D93" s="235"/>
      <c r="E93" s="235"/>
      <c r="F93" s="235"/>
      <c r="G93" s="236"/>
      <c r="L93" s="180" t="s">
        <v>151</v>
      </c>
      <c r="O93" s="170">
        <v>3</v>
      </c>
    </row>
    <row r="94" spans="1:104" x14ac:dyDescent="0.25">
      <c r="A94" s="171">
        <v>19</v>
      </c>
      <c r="B94" s="172" t="s">
        <v>152</v>
      </c>
      <c r="C94" s="173" t="s">
        <v>153</v>
      </c>
      <c r="D94" s="174" t="s">
        <v>150</v>
      </c>
      <c r="E94" s="175">
        <v>2</v>
      </c>
      <c r="F94" s="175"/>
      <c r="G94" s="176">
        <f>E94*F94</f>
        <v>0</v>
      </c>
      <c r="O94" s="170">
        <v>2</v>
      </c>
      <c r="AA94" s="146">
        <v>1</v>
      </c>
      <c r="AB94" s="146">
        <v>1</v>
      </c>
      <c r="AC94" s="146">
        <v>1</v>
      </c>
      <c r="AZ94" s="146">
        <v>1</v>
      </c>
      <c r="BA94" s="146">
        <f>IF(AZ94=1,G94,0)</f>
        <v>0</v>
      </c>
      <c r="BB94" s="146">
        <f>IF(AZ94=2,G94,0)</f>
        <v>0</v>
      </c>
      <c r="BC94" s="146">
        <f>IF(AZ94=3,G94,0)</f>
        <v>0</v>
      </c>
      <c r="BD94" s="146">
        <f>IF(AZ94=4,G94,0)</f>
        <v>0</v>
      </c>
      <c r="BE94" s="146">
        <f>IF(AZ94=5,G94,0)</f>
        <v>0</v>
      </c>
      <c r="CA94" s="177">
        <v>1</v>
      </c>
      <c r="CB94" s="177">
        <v>1</v>
      </c>
      <c r="CZ94" s="146">
        <v>0</v>
      </c>
    </row>
    <row r="95" spans="1:104" ht="21" x14ac:dyDescent="0.25">
      <c r="A95" s="178"/>
      <c r="B95" s="179"/>
      <c r="C95" s="234" t="s">
        <v>154</v>
      </c>
      <c r="D95" s="235"/>
      <c r="E95" s="235"/>
      <c r="F95" s="235"/>
      <c r="G95" s="236"/>
      <c r="L95" s="180" t="s">
        <v>154</v>
      </c>
      <c r="O95" s="170">
        <v>3</v>
      </c>
    </row>
    <row r="96" spans="1:104" x14ac:dyDescent="0.25">
      <c r="A96" s="178"/>
      <c r="B96" s="179"/>
      <c r="C96" s="234" t="s">
        <v>155</v>
      </c>
      <c r="D96" s="235"/>
      <c r="E96" s="235"/>
      <c r="F96" s="235"/>
      <c r="G96" s="236"/>
      <c r="L96" s="180" t="s">
        <v>155</v>
      </c>
      <c r="O96" s="170">
        <v>3</v>
      </c>
    </row>
    <row r="97" spans="1:104" x14ac:dyDescent="0.25">
      <c r="A97" s="178"/>
      <c r="B97" s="179"/>
      <c r="C97" s="234" t="s">
        <v>156</v>
      </c>
      <c r="D97" s="235"/>
      <c r="E97" s="235"/>
      <c r="F97" s="235"/>
      <c r="G97" s="236"/>
      <c r="L97" s="180" t="s">
        <v>156</v>
      </c>
      <c r="O97" s="170">
        <v>3</v>
      </c>
    </row>
    <row r="98" spans="1:104" x14ac:dyDescent="0.25">
      <c r="A98" s="178"/>
      <c r="B98" s="179"/>
      <c r="C98" s="234" t="s">
        <v>157</v>
      </c>
      <c r="D98" s="235"/>
      <c r="E98" s="235"/>
      <c r="F98" s="235"/>
      <c r="G98" s="236"/>
      <c r="L98" s="180" t="s">
        <v>157</v>
      </c>
      <c r="O98" s="170">
        <v>3</v>
      </c>
    </row>
    <row r="99" spans="1:104" x14ac:dyDescent="0.25">
      <c r="A99" s="178"/>
      <c r="B99" s="179"/>
      <c r="C99" s="234" t="s">
        <v>158</v>
      </c>
      <c r="D99" s="235"/>
      <c r="E99" s="235"/>
      <c r="F99" s="235"/>
      <c r="G99" s="236"/>
      <c r="L99" s="180" t="s">
        <v>158</v>
      </c>
      <c r="O99" s="170">
        <v>3</v>
      </c>
    </row>
    <row r="100" spans="1:104" x14ac:dyDescent="0.25">
      <c r="A100" s="178"/>
      <c r="B100" s="179"/>
      <c r="C100" s="234" t="s">
        <v>159</v>
      </c>
      <c r="D100" s="235"/>
      <c r="E100" s="235"/>
      <c r="F100" s="235"/>
      <c r="G100" s="236"/>
      <c r="L100" s="180" t="s">
        <v>159</v>
      </c>
      <c r="O100" s="170">
        <v>3</v>
      </c>
    </row>
    <row r="101" spans="1:104" x14ac:dyDescent="0.25">
      <c r="A101" s="178"/>
      <c r="B101" s="179"/>
      <c r="C101" s="234" t="s">
        <v>160</v>
      </c>
      <c r="D101" s="235"/>
      <c r="E101" s="235"/>
      <c r="F101" s="235"/>
      <c r="G101" s="236"/>
      <c r="L101" s="180" t="s">
        <v>160</v>
      </c>
      <c r="O101" s="170">
        <v>3</v>
      </c>
    </row>
    <row r="102" spans="1:104" x14ac:dyDescent="0.25">
      <c r="A102" s="178"/>
      <c r="B102" s="179"/>
      <c r="C102" s="234" t="s">
        <v>161</v>
      </c>
      <c r="D102" s="235"/>
      <c r="E102" s="235"/>
      <c r="F102" s="235"/>
      <c r="G102" s="236"/>
      <c r="L102" s="180" t="s">
        <v>161</v>
      </c>
      <c r="O102" s="170">
        <v>3</v>
      </c>
    </row>
    <row r="103" spans="1:104" x14ac:dyDescent="0.25">
      <c r="A103" s="171">
        <v>20</v>
      </c>
      <c r="B103" s="172" t="s">
        <v>162</v>
      </c>
      <c r="C103" s="173" t="s">
        <v>163</v>
      </c>
      <c r="D103" s="174" t="s">
        <v>150</v>
      </c>
      <c r="E103" s="175">
        <v>7</v>
      </c>
      <c r="F103" s="175"/>
      <c r="G103" s="176">
        <f>E103*F103</f>
        <v>0</v>
      </c>
      <c r="O103" s="170">
        <v>2</v>
      </c>
      <c r="AA103" s="146">
        <v>1</v>
      </c>
      <c r="AB103" s="146">
        <v>1</v>
      </c>
      <c r="AC103" s="146">
        <v>1</v>
      </c>
      <c r="AZ103" s="146">
        <v>1</v>
      </c>
      <c r="BA103" s="146">
        <f>IF(AZ103=1,G103,0)</f>
        <v>0</v>
      </c>
      <c r="BB103" s="146">
        <f>IF(AZ103=2,G103,0)</f>
        <v>0</v>
      </c>
      <c r="BC103" s="146">
        <f>IF(AZ103=3,G103,0)</f>
        <v>0</v>
      </c>
      <c r="BD103" s="146">
        <f>IF(AZ103=4,G103,0)</f>
        <v>0</v>
      </c>
      <c r="BE103" s="146">
        <f>IF(AZ103=5,G103,0)</f>
        <v>0</v>
      </c>
      <c r="CA103" s="177">
        <v>1</v>
      </c>
      <c r="CB103" s="177">
        <v>1</v>
      </c>
      <c r="CZ103" s="146">
        <v>2.2000000000000001E-4</v>
      </c>
    </row>
    <row r="104" spans="1:104" ht="21" x14ac:dyDescent="0.25">
      <c r="A104" s="178"/>
      <c r="B104" s="179"/>
      <c r="C104" s="234" t="s">
        <v>164</v>
      </c>
      <c r="D104" s="235"/>
      <c r="E104" s="235"/>
      <c r="F104" s="235"/>
      <c r="G104" s="236"/>
      <c r="L104" s="180" t="s">
        <v>164</v>
      </c>
      <c r="O104" s="170">
        <v>3</v>
      </c>
    </row>
    <row r="105" spans="1:104" ht="21" x14ac:dyDescent="0.25">
      <c r="A105" s="178"/>
      <c r="B105" s="179"/>
      <c r="C105" s="234" t="s">
        <v>165</v>
      </c>
      <c r="D105" s="235"/>
      <c r="E105" s="235"/>
      <c r="F105" s="235"/>
      <c r="G105" s="236"/>
      <c r="L105" s="180" t="s">
        <v>165</v>
      </c>
      <c r="O105" s="170">
        <v>3</v>
      </c>
    </row>
    <row r="106" spans="1:104" x14ac:dyDescent="0.25">
      <c r="A106" s="178"/>
      <c r="B106" s="181"/>
      <c r="C106" s="237" t="s">
        <v>93</v>
      </c>
      <c r="D106" s="238"/>
      <c r="E106" s="182">
        <v>0</v>
      </c>
      <c r="F106" s="183"/>
      <c r="G106" s="184"/>
      <c r="M106" s="180" t="s">
        <v>93</v>
      </c>
      <c r="O106" s="170"/>
    </row>
    <row r="107" spans="1:104" x14ac:dyDescent="0.25">
      <c r="A107" s="178"/>
      <c r="B107" s="181"/>
      <c r="C107" s="237" t="s">
        <v>166</v>
      </c>
      <c r="D107" s="238"/>
      <c r="E107" s="182">
        <v>5</v>
      </c>
      <c r="F107" s="183"/>
      <c r="G107" s="184"/>
      <c r="M107" s="180" t="s">
        <v>166</v>
      </c>
      <c r="O107" s="170"/>
    </row>
    <row r="108" spans="1:104" x14ac:dyDescent="0.25">
      <c r="A108" s="178"/>
      <c r="B108" s="181"/>
      <c r="C108" s="237" t="s">
        <v>167</v>
      </c>
      <c r="D108" s="238"/>
      <c r="E108" s="182">
        <v>1</v>
      </c>
      <c r="F108" s="183"/>
      <c r="G108" s="184"/>
      <c r="M108" s="180" t="s">
        <v>167</v>
      </c>
      <c r="O108" s="170"/>
    </row>
    <row r="109" spans="1:104" x14ac:dyDescent="0.25">
      <c r="A109" s="178"/>
      <c r="B109" s="181"/>
      <c r="C109" s="237" t="s">
        <v>168</v>
      </c>
      <c r="D109" s="238"/>
      <c r="E109" s="182">
        <v>1</v>
      </c>
      <c r="F109" s="183"/>
      <c r="G109" s="184"/>
      <c r="M109" s="180" t="s">
        <v>168</v>
      </c>
      <c r="O109" s="170"/>
    </row>
    <row r="110" spans="1:104" x14ac:dyDescent="0.25">
      <c r="A110" s="171">
        <v>21</v>
      </c>
      <c r="B110" s="172" t="s">
        <v>169</v>
      </c>
      <c r="C110" s="173" t="s">
        <v>170</v>
      </c>
      <c r="D110" s="174" t="s">
        <v>150</v>
      </c>
      <c r="E110" s="175">
        <v>1</v>
      </c>
      <c r="F110" s="175"/>
      <c r="G110" s="176">
        <f>E110*F110</f>
        <v>0</v>
      </c>
      <c r="O110" s="170">
        <v>2</v>
      </c>
      <c r="AA110" s="146">
        <v>1</v>
      </c>
      <c r="AB110" s="146">
        <v>1</v>
      </c>
      <c r="AC110" s="146">
        <v>1</v>
      </c>
      <c r="AZ110" s="146">
        <v>1</v>
      </c>
      <c r="BA110" s="146">
        <f>IF(AZ110=1,G110,0)</f>
        <v>0</v>
      </c>
      <c r="BB110" s="146">
        <f>IF(AZ110=2,G110,0)</f>
        <v>0</v>
      </c>
      <c r="BC110" s="146">
        <f>IF(AZ110=3,G110,0)</f>
        <v>0</v>
      </c>
      <c r="BD110" s="146">
        <f>IF(AZ110=4,G110,0)</f>
        <v>0</v>
      </c>
      <c r="BE110" s="146">
        <f>IF(AZ110=5,G110,0)</f>
        <v>0</v>
      </c>
      <c r="CA110" s="177">
        <v>1</v>
      </c>
      <c r="CB110" s="177">
        <v>1</v>
      </c>
      <c r="CZ110" s="146">
        <v>3.2000000000000003E-4</v>
      </c>
    </row>
    <row r="111" spans="1:104" ht="21" x14ac:dyDescent="0.25">
      <c r="A111" s="178"/>
      <c r="B111" s="179"/>
      <c r="C111" s="234" t="s">
        <v>171</v>
      </c>
      <c r="D111" s="235"/>
      <c r="E111" s="235"/>
      <c r="F111" s="235"/>
      <c r="G111" s="236"/>
      <c r="L111" s="180" t="s">
        <v>171</v>
      </c>
      <c r="O111" s="170">
        <v>3</v>
      </c>
    </row>
    <row r="112" spans="1:104" ht="21" x14ac:dyDescent="0.25">
      <c r="A112" s="178"/>
      <c r="B112" s="179"/>
      <c r="C112" s="234" t="s">
        <v>165</v>
      </c>
      <c r="D112" s="235"/>
      <c r="E112" s="235"/>
      <c r="F112" s="235"/>
      <c r="G112" s="236"/>
      <c r="L112" s="180" t="s">
        <v>165</v>
      </c>
      <c r="O112" s="170">
        <v>3</v>
      </c>
    </row>
    <row r="113" spans="1:104" x14ac:dyDescent="0.25">
      <c r="A113" s="178"/>
      <c r="B113" s="181"/>
      <c r="C113" s="237" t="s">
        <v>93</v>
      </c>
      <c r="D113" s="238"/>
      <c r="E113" s="182">
        <v>0</v>
      </c>
      <c r="F113" s="183"/>
      <c r="G113" s="184"/>
      <c r="M113" s="180" t="s">
        <v>93</v>
      </c>
      <c r="O113" s="170"/>
    </row>
    <row r="114" spans="1:104" x14ac:dyDescent="0.25">
      <c r="A114" s="178"/>
      <c r="B114" s="181"/>
      <c r="C114" s="237" t="s">
        <v>172</v>
      </c>
      <c r="D114" s="238"/>
      <c r="E114" s="182">
        <v>1</v>
      </c>
      <c r="F114" s="183"/>
      <c r="G114" s="184"/>
      <c r="M114" s="180" t="s">
        <v>172</v>
      </c>
      <c r="O114" s="170"/>
    </row>
    <row r="115" spans="1:104" x14ac:dyDescent="0.25">
      <c r="A115" s="171">
        <v>22</v>
      </c>
      <c r="B115" s="172" t="s">
        <v>173</v>
      </c>
      <c r="C115" s="173" t="s">
        <v>174</v>
      </c>
      <c r="D115" s="174" t="s">
        <v>78</v>
      </c>
      <c r="E115" s="175">
        <v>596.79999999999995</v>
      </c>
      <c r="F115" s="175"/>
      <c r="G115" s="176">
        <f>E115*F115</f>
        <v>0</v>
      </c>
      <c r="O115" s="170">
        <v>2</v>
      </c>
      <c r="AA115" s="146">
        <v>1</v>
      </c>
      <c r="AB115" s="146">
        <v>1</v>
      </c>
      <c r="AC115" s="146">
        <v>1</v>
      </c>
      <c r="AZ115" s="146">
        <v>1</v>
      </c>
      <c r="BA115" s="146">
        <f>IF(AZ115=1,G115,0)</f>
        <v>0</v>
      </c>
      <c r="BB115" s="146">
        <f>IF(AZ115=2,G115,0)</f>
        <v>0</v>
      </c>
      <c r="BC115" s="146">
        <f>IF(AZ115=3,G115,0)</f>
        <v>0</v>
      </c>
      <c r="BD115" s="146">
        <f>IF(AZ115=4,G115,0)</f>
        <v>0</v>
      </c>
      <c r="BE115" s="146">
        <f>IF(AZ115=5,G115,0)</f>
        <v>0</v>
      </c>
      <c r="CA115" s="177">
        <v>1</v>
      </c>
      <c r="CB115" s="177">
        <v>1</v>
      </c>
      <c r="CZ115" s="146">
        <v>0</v>
      </c>
    </row>
    <row r="116" spans="1:104" x14ac:dyDescent="0.25">
      <c r="A116" s="178"/>
      <c r="B116" s="179"/>
      <c r="C116" s="234" t="s">
        <v>175</v>
      </c>
      <c r="D116" s="235"/>
      <c r="E116" s="235"/>
      <c r="F116" s="235"/>
      <c r="G116" s="236"/>
      <c r="L116" s="180" t="s">
        <v>175</v>
      </c>
      <c r="O116" s="170">
        <v>3</v>
      </c>
    </row>
    <row r="117" spans="1:104" x14ac:dyDescent="0.25">
      <c r="A117" s="178"/>
      <c r="B117" s="181"/>
      <c r="C117" s="237" t="s">
        <v>176</v>
      </c>
      <c r="D117" s="238"/>
      <c r="E117" s="182">
        <v>596.79999999999995</v>
      </c>
      <c r="F117" s="183"/>
      <c r="G117" s="184"/>
      <c r="M117" s="180" t="s">
        <v>176</v>
      </c>
      <c r="O117" s="170"/>
    </row>
    <row r="118" spans="1:104" x14ac:dyDescent="0.25">
      <c r="A118" s="171">
        <v>23</v>
      </c>
      <c r="B118" s="172" t="s">
        <v>177</v>
      </c>
      <c r="C118" s="173" t="s">
        <v>178</v>
      </c>
      <c r="D118" s="174" t="s">
        <v>150</v>
      </c>
      <c r="E118" s="175">
        <v>59</v>
      </c>
      <c r="F118" s="175"/>
      <c r="G118" s="176">
        <f>E118*F118</f>
        <v>0</v>
      </c>
      <c r="O118" s="170">
        <v>2</v>
      </c>
      <c r="AA118" s="146">
        <v>1</v>
      </c>
      <c r="AB118" s="146">
        <v>1</v>
      </c>
      <c r="AC118" s="146">
        <v>1</v>
      </c>
      <c r="AZ118" s="146">
        <v>1</v>
      </c>
      <c r="BA118" s="146">
        <f>IF(AZ118=1,G118,0)</f>
        <v>0</v>
      </c>
      <c r="BB118" s="146">
        <f>IF(AZ118=2,G118,0)</f>
        <v>0</v>
      </c>
      <c r="BC118" s="146">
        <f>IF(AZ118=3,G118,0)</f>
        <v>0</v>
      </c>
      <c r="BD118" s="146">
        <f>IF(AZ118=4,G118,0)</f>
        <v>0</v>
      </c>
      <c r="BE118" s="146">
        <f>IF(AZ118=5,G118,0)</f>
        <v>0</v>
      </c>
      <c r="CA118" s="177">
        <v>1</v>
      </c>
      <c r="CB118" s="177">
        <v>1</v>
      </c>
      <c r="CZ118" s="146">
        <v>0</v>
      </c>
    </row>
    <row r="119" spans="1:104" x14ac:dyDescent="0.25">
      <c r="A119" s="178"/>
      <c r="B119" s="181"/>
      <c r="C119" s="237" t="s">
        <v>93</v>
      </c>
      <c r="D119" s="238"/>
      <c r="E119" s="182">
        <v>0</v>
      </c>
      <c r="F119" s="183"/>
      <c r="G119" s="184"/>
      <c r="M119" s="180" t="s">
        <v>93</v>
      </c>
      <c r="O119" s="170"/>
    </row>
    <row r="120" spans="1:104" x14ac:dyDescent="0.25">
      <c r="A120" s="178"/>
      <c r="B120" s="181"/>
      <c r="C120" s="237" t="s">
        <v>179</v>
      </c>
      <c r="D120" s="238"/>
      <c r="E120" s="182">
        <v>55</v>
      </c>
      <c r="F120" s="183"/>
      <c r="G120" s="184"/>
      <c r="M120" s="180" t="s">
        <v>179</v>
      </c>
      <c r="O120" s="170"/>
    </row>
    <row r="121" spans="1:104" x14ac:dyDescent="0.25">
      <c r="A121" s="178"/>
      <c r="B121" s="181"/>
      <c r="C121" s="237" t="s">
        <v>180</v>
      </c>
      <c r="D121" s="238"/>
      <c r="E121" s="182">
        <v>2</v>
      </c>
      <c r="F121" s="183"/>
      <c r="G121" s="184"/>
      <c r="M121" s="180" t="s">
        <v>180</v>
      </c>
      <c r="O121" s="170"/>
    </row>
    <row r="122" spans="1:104" x14ac:dyDescent="0.25">
      <c r="A122" s="178"/>
      <c r="B122" s="181"/>
      <c r="C122" s="237" t="s">
        <v>181</v>
      </c>
      <c r="D122" s="238"/>
      <c r="E122" s="182">
        <v>2</v>
      </c>
      <c r="F122" s="183"/>
      <c r="G122" s="184"/>
      <c r="M122" s="180" t="s">
        <v>181</v>
      </c>
      <c r="O122" s="170"/>
    </row>
    <row r="123" spans="1:104" ht="20.399999999999999" x14ac:dyDescent="0.25">
      <c r="A123" s="171">
        <v>24</v>
      </c>
      <c r="B123" s="172" t="s">
        <v>182</v>
      </c>
      <c r="C123" s="173" t="s">
        <v>183</v>
      </c>
      <c r="D123" s="174" t="s">
        <v>150</v>
      </c>
      <c r="E123" s="175">
        <v>8</v>
      </c>
      <c r="F123" s="175"/>
      <c r="G123" s="176">
        <f>E123*F123</f>
        <v>0</v>
      </c>
      <c r="O123" s="170">
        <v>2</v>
      </c>
      <c r="AA123" s="146">
        <v>1</v>
      </c>
      <c r="AB123" s="146">
        <v>1</v>
      </c>
      <c r="AC123" s="146">
        <v>1</v>
      </c>
      <c r="AZ123" s="146">
        <v>1</v>
      </c>
      <c r="BA123" s="146">
        <f>IF(AZ123=1,G123,0)</f>
        <v>0</v>
      </c>
      <c r="BB123" s="146">
        <f>IF(AZ123=2,G123,0)</f>
        <v>0</v>
      </c>
      <c r="BC123" s="146">
        <f>IF(AZ123=3,G123,0)</f>
        <v>0</v>
      </c>
      <c r="BD123" s="146">
        <f>IF(AZ123=4,G123,0)</f>
        <v>0</v>
      </c>
      <c r="BE123" s="146">
        <f>IF(AZ123=5,G123,0)</f>
        <v>0</v>
      </c>
      <c r="CA123" s="177">
        <v>1</v>
      </c>
      <c r="CB123" s="177">
        <v>1</v>
      </c>
      <c r="CZ123" s="146">
        <v>4.6000000000000001E-4</v>
      </c>
    </row>
    <row r="124" spans="1:104" ht="31.2" x14ac:dyDescent="0.25">
      <c r="A124" s="178"/>
      <c r="B124" s="179"/>
      <c r="C124" s="234" t="s">
        <v>184</v>
      </c>
      <c r="D124" s="235"/>
      <c r="E124" s="235"/>
      <c r="F124" s="235"/>
      <c r="G124" s="236"/>
      <c r="L124" s="180" t="s">
        <v>184</v>
      </c>
      <c r="O124" s="170">
        <v>3</v>
      </c>
    </row>
    <row r="125" spans="1:104" x14ac:dyDescent="0.25">
      <c r="A125" s="178"/>
      <c r="B125" s="181"/>
      <c r="C125" s="237" t="s">
        <v>93</v>
      </c>
      <c r="D125" s="238"/>
      <c r="E125" s="182">
        <v>0</v>
      </c>
      <c r="F125" s="183"/>
      <c r="G125" s="184"/>
      <c r="M125" s="180" t="s">
        <v>93</v>
      </c>
      <c r="O125" s="170"/>
    </row>
    <row r="126" spans="1:104" x14ac:dyDescent="0.25">
      <c r="A126" s="178"/>
      <c r="B126" s="181"/>
      <c r="C126" s="237" t="s">
        <v>185</v>
      </c>
      <c r="D126" s="238"/>
      <c r="E126" s="182">
        <v>8</v>
      </c>
      <c r="F126" s="183"/>
      <c r="G126" s="184"/>
      <c r="M126" s="180" t="s">
        <v>185</v>
      </c>
      <c r="O126" s="170"/>
    </row>
    <row r="127" spans="1:104" x14ac:dyDescent="0.25">
      <c r="A127" s="171">
        <v>25</v>
      </c>
      <c r="B127" s="172" t="s">
        <v>186</v>
      </c>
      <c r="C127" s="173" t="s">
        <v>187</v>
      </c>
      <c r="D127" s="174" t="s">
        <v>150</v>
      </c>
      <c r="E127" s="175">
        <v>2</v>
      </c>
      <c r="F127" s="175"/>
      <c r="G127" s="176">
        <f>E127*F127</f>
        <v>0</v>
      </c>
      <c r="O127" s="170">
        <v>2</v>
      </c>
      <c r="AA127" s="146">
        <v>1</v>
      </c>
      <c r="AB127" s="146">
        <v>1</v>
      </c>
      <c r="AC127" s="146">
        <v>1</v>
      </c>
      <c r="AZ127" s="146">
        <v>1</v>
      </c>
      <c r="BA127" s="146">
        <f>IF(AZ127=1,G127,0)</f>
        <v>0</v>
      </c>
      <c r="BB127" s="146">
        <f>IF(AZ127=2,G127,0)</f>
        <v>0</v>
      </c>
      <c r="BC127" s="146">
        <f>IF(AZ127=3,G127,0)</f>
        <v>0</v>
      </c>
      <c r="BD127" s="146">
        <f>IF(AZ127=4,G127,0)</f>
        <v>0</v>
      </c>
      <c r="BE127" s="146">
        <f>IF(AZ127=5,G127,0)</f>
        <v>0</v>
      </c>
      <c r="CA127" s="177">
        <v>1</v>
      </c>
      <c r="CB127" s="177">
        <v>1</v>
      </c>
      <c r="CZ127" s="146">
        <v>2.2000000000000001E-4</v>
      </c>
    </row>
    <row r="128" spans="1:104" ht="31.2" x14ac:dyDescent="0.25">
      <c r="A128" s="178"/>
      <c r="B128" s="179"/>
      <c r="C128" s="234" t="s">
        <v>188</v>
      </c>
      <c r="D128" s="235"/>
      <c r="E128" s="235"/>
      <c r="F128" s="235"/>
      <c r="G128" s="236"/>
      <c r="L128" s="180" t="s">
        <v>188</v>
      </c>
      <c r="O128" s="170">
        <v>3</v>
      </c>
    </row>
    <row r="129" spans="1:104" ht="21" x14ac:dyDescent="0.25">
      <c r="A129" s="178"/>
      <c r="B129" s="179"/>
      <c r="C129" s="234" t="s">
        <v>189</v>
      </c>
      <c r="D129" s="235"/>
      <c r="E129" s="235"/>
      <c r="F129" s="235"/>
      <c r="G129" s="236"/>
      <c r="L129" s="180" t="s">
        <v>189</v>
      </c>
      <c r="O129" s="170">
        <v>3</v>
      </c>
    </row>
    <row r="130" spans="1:104" x14ac:dyDescent="0.25">
      <c r="A130" s="178"/>
      <c r="B130" s="181"/>
      <c r="C130" s="237" t="s">
        <v>93</v>
      </c>
      <c r="D130" s="238"/>
      <c r="E130" s="182">
        <v>0</v>
      </c>
      <c r="F130" s="183"/>
      <c r="G130" s="184"/>
      <c r="M130" s="180" t="s">
        <v>93</v>
      </c>
      <c r="O130" s="170"/>
    </row>
    <row r="131" spans="1:104" x14ac:dyDescent="0.25">
      <c r="A131" s="178"/>
      <c r="B131" s="181"/>
      <c r="C131" s="237" t="s">
        <v>190</v>
      </c>
      <c r="D131" s="238"/>
      <c r="E131" s="182">
        <v>2</v>
      </c>
      <c r="F131" s="183"/>
      <c r="G131" s="184"/>
      <c r="M131" s="180" t="s">
        <v>190</v>
      </c>
      <c r="O131" s="170"/>
    </row>
    <row r="132" spans="1:104" x14ac:dyDescent="0.25">
      <c r="A132" s="171">
        <v>26</v>
      </c>
      <c r="B132" s="172" t="s">
        <v>191</v>
      </c>
      <c r="C132" s="173" t="s">
        <v>192</v>
      </c>
      <c r="D132" s="174" t="s">
        <v>150</v>
      </c>
      <c r="E132" s="175">
        <v>1</v>
      </c>
      <c r="F132" s="175"/>
      <c r="G132" s="176">
        <f>E132*F132</f>
        <v>0</v>
      </c>
      <c r="O132" s="170">
        <v>2</v>
      </c>
      <c r="AA132" s="146">
        <v>1</v>
      </c>
      <c r="AB132" s="146">
        <v>1</v>
      </c>
      <c r="AC132" s="146">
        <v>1</v>
      </c>
      <c r="AZ132" s="146">
        <v>1</v>
      </c>
      <c r="BA132" s="146">
        <f>IF(AZ132=1,G132,0)</f>
        <v>0</v>
      </c>
      <c r="BB132" s="146">
        <f>IF(AZ132=2,G132,0)</f>
        <v>0</v>
      </c>
      <c r="BC132" s="146">
        <f>IF(AZ132=3,G132,0)</f>
        <v>0</v>
      </c>
      <c r="BD132" s="146">
        <f>IF(AZ132=4,G132,0)</f>
        <v>0</v>
      </c>
      <c r="BE132" s="146">
        <f>IF(AZ132=5,G132,0)</f>
        <v>0</v>
      </c>
      <c r="CA132" s="177">
        <v>1</v>
      </c>
      <c r="CB132" s="177">
        <v>1</v>
      </c>
      <c r="CZ132" s="146">
        <v>2.2000000000000001E-4</v>
      </c>
    </row>
    <row r="133" spans="1:104" x14ac:dyDescent="0.25">
      <c r="A133" s="178"/>
      <c r="B133" s="179"/>
      <c r="C133" s="234" t="s">
        <v>193</v>
      </c>
      <c r="D133" s="235"/>
      <c r="E133" s="235"/>
      <c r="F133" s="235"/>
      <c r="G133" s="236"/>
      <c r="L133" s="180" t="s">
        <v>193</v>
      </c>
      <c r="O133" s="170">
        <v>3</v>
      </c>
    </row>
    <row r="134" spans="1:104" ht="21" x14ac:dyDescent="0.25">
      <c r="A134" s="178"/>
      <c r="B134" s="179"/>
      <c r="C134" s="234" t="s">
        <v>189</v>
      </c>
      <c r="D134" s="235"/>
      <c r="E134" s="235"/>
      <c r="F134" s="235"/>
      <c r="G134" s="236"/>
      <c r="L134" s="180" t="s">
        <v>189</v>
      </c>
      <c r="O134" s="170">
        <v>3</v>
      </c>
    </row>
    <row r="135" spans="1:104" x14ac:dyDescent="0.25">
      <c r="A135" s="178"/>
      <c r="B135" s="181"/>
      <c r="C135" s="237" t="s">
        <v>93</v>
      </c>
      <c r="D135" s="238"/>
      <c r="E135" s="182">
        <v>0</v>
      </c>
      <c r="F135" s="183"/>
      <c r="G135" s="184"/>
      <c r="M135" s="180" t="s">
        <v>93</v>
      </c>
      <c r="O135" s="170"/>
    </row>
    <row r="136" spans="1:104" x14ac:dyDescent="0.25">
      <c r="A136" s="178"/>
      <c r="B136" s="181"/>
      <c r="C136" s="237" t="s">
        <v>194</v>
      </c>
      <c r="D136" s="238"/>
      <c r="E136" s="182">
        <v>1</v>
      </c>
      <c r="F136" s="183"/>
      <c r="G136" s="184"/>
      <c r="M136" s="180" t="s">
        <v>194</v>
      </c>
      <c r="O136" s="170"/>
    </row>
    <row r="137" spans="1:104" x14ac:dyDescent="0.25">
      <c r="A137" s="171">
        <v>27</v>
      </c>
      <c r="B137" s="172" t="s">
        <v>195</v>
      </c>
      <c r="C137" s="173" t="s">
        <v>196</v>
      </c>
      <c r="D137" s="174" t="s">
        <v>150</v>
      </c>
      <c r="E137" s="175">
        <v>1</v>
      </c>
      <c r="F137" s="175"/>
      <c r="G137" s="176">
        <f>E137*F137</f>
        <v>0</v>
      </c>
      <c r="O137" s="170">
        <v>2</v>
      </c>
      <c r="AA137" s="146">
        <v>1</v>
      </c>
      <c r="AB137" s="146">
        <v>1</v>
      </c>
      <c r="AC137" s="146">
        <v>1</v>
      </c>
      <c r="AZ137" s="146">
        <v>1</v>
      </c>
      <c r="BA137" s="146">
        <f>IF(AZ137=1,G137,0)</f>
        <v>0</v>
      </c>
      <c r="BB137" s="146">
        <f>IF(AZ137=2,G137,0)</f>
        <v>0</v>
      </c>
      <c r="BC137" s="146">
        <f>IF(AZ137=3,G137,0)</f>
        <v>0</v>
      </c>
      <c r="BD137" s="146">
        <f>IF(AZ137=4,G137,0)</f>
        <v>0</v>
      </c>
      <c r="BE137" s="146">
        <f>IF(AZ137=5,G137,0)</f>
        <v>0</v>
      </c>
      <c r="CA137" s="177">
        <v>1</v>
      </c>
      <c r="CB137" s="177">
        <v>1</v>
      </c>
      <c r="CZ137" s="146">
        <v>1.1E-4</v>
      </c>
    </row>
    <row r="138" spans="1:104" ht="21" x14ac:dyDescent="0.25">
      <c r="A138" s="178"/>
      <c r="B138" s="179"/>
      <c r="C138" s="234" t="s">
        <v>197</v>
      </c>
      <c r="D138" s="235"/>
      <c r="E138" s="235"/>
      <c r="F138" s="235"/>
      <c r="G138" s="236"/>
      <c r="L138" s="180" t="s">
        <v>197</v>
      </c>
      <c r="O138" s="170">
        <v>3</v>
      </c>
    </row>
    <row r="139" spans="1:104" ht="21" x14ac:dyDescent="0.25">
      <c r="A139" s="178"/>
      <c r="B139" s="179"/>
      <c r="C139" s="234" t="s">
        <v>165</v>
      </c>
      <c r="D139" s="235"/>
      <c r="E139" s="235"/>
      <c r="F139" s="235"/>
      <c r="G139" s="236"/>
      <c r="L139" s="180" t="s">
        <v>165</v>
      </c>
      <c r="O139" s="170">
        <v>3</v>
      </c>
    </row>
    <row r="140" spans="1:104" x14ac:dyDescent="0.25">
      <c r="A140" s="178"/>
      <c r="B140" s="181"/>
      <c r="C140" s="237" t="s">
        <v>93</v>
      </c>
      <c r="D140" s="238"/>
      <c r="E140" s="182">
        <v>0</v>
      </c>
      <c r="F140" s="183"/>
      <c r="G140" s="184"/>
      <c r="M140" s="180" t="s">
        <v>93</v>
      </c>
      <c r="O140" s="170"/>
    </row>
    <row r="141" spans="1:104" x14ac:dyDescent="0.25">
      <c r="A141" s="178"/>
      <c r="B141" s="181"/>
      <c r="C141" s="237" t="s">
        <v>198</v>
      </c>
      <c r="D141" s="238"/>
      <c r="E141" s="182">
        <v>1</v>
      </c>
      <c r="F141" s="183"/>
      <c r="G141" s="184"/>
      <c r="M141" s="180" t="s">
        <v>198</v>
      </c>
      <c r="O141" s="170"/>
    </row>
    <row r="142" spans="1:104" x14ac:dyDescent="0.25">
      <c r="A142" s="171">
        <v>28</v>
      </c>
      <c r="B142" s="172" t="s">
        <v>199</v>
      </c>
      <c r="C142" s="173" t="s">
        <v>200</v>
      </c>
      <c r="D142" s="174" t="s">
        <v>150</v>
      </c>
      <c r="E142" s="175">
        <v>8</v>
      </c>
      <c r="F142" s="175"/>
      <c r="G142" s="176">
        <f>E142*F142</f>
        <v>0</v>
      </c>
      <c r="O142" s="170">
        <v>2</v>
      </c>
      <c r="AA142" s="146">
        <v>1</v>
      </c>
      <c r="AB142" s="146">
        <v>1</v>
      </c>
      <c r="AC142" s="146">
        <v>1</v>
      </c>
      <c r="AZ142" s="146">
        <v>1</v>
      </c>
      <c r="BA142" s="146">
        <f>IF(AZ142=1,G142,0)</f>
        <v>0</v>
      </c>
      <c r="BB142" s="146">
        <f>IF(AZ142=2,G142,0)</f>
        <v>0</v>
      </c>
      <c r="BC142" s="146">
        <f>IF(AZ142=3,G142,0)</f>
        <v>0</v>
      </c>
      <c r="BD142" s="146">
        <f>IF(AZ142=4,G142,0)</f>
        <v>0</v>
      </c>
      <c r="BE142" s="146">
        <f>IF(AZ142=5,G142,0)</f>
        <v>0</v>
      </c>
      <c r="CA142" s="177">
        <v>1</v>
      </c>
      <c r="CB142" s="177">
        <v>1</v>
      </c>
      <c r="CZ142" s="146">
        <v>0</v>
      </c>
    </row>
    <row r="143" spans="1:104" ht="21" x14ac:dyDescent="0.25">
      <c r="A143" s="178"/>
      <c r="B143" s="179"/>
      <c r="C143" s="234" t="s">
        <v>201</v>
      </c>
      <c r="D143" s="235"/>
      <c r="E143" s="235"/>
      <c r="F143" s="235"/>
      <c r="G143" s="236"/>
      <c r="L143" s="180" t="s">
        <v>201</v>
      </c>
      <c r="O143" s="170">
        <v>3</v>
      </c>
    </row>
    <row r="144" spans="1:104" x14ac:dyDescent="0.25">
      <c r="A144" s="178"/>
      <c r="B144" s="181"/>
      <c r="C144" s="237" t="s">
        <v>93</v>
      </c>
      <c r="D144" s="238"/>
      <c r="E144" s="182">
        <v>0</v>
      </c>
      <c r="F144" s="183"/>
      <c r="G144" s="184"/>
      <c r="M144" s="180" t="s">
        <v>93</v>
      </c>
      <c r="O144" s="170"/>
    </row>
    <row r="145" spans="1:104" x14ac:dyDescent="0.25">
      <c r="A145" s="178"/>
      <c r="B145" s="181"/>
      <c r="C145" s="237" t="s">
        <v>202</v>
      </c>
      <c r="D145" s="238"/>
      <c r="E145" s="182">
        <v>8</v>
      </c>
      <c r="F145" s="183"/>
      <c r="G145" s="184"/>
      <c r="M145" s="180" t="s">
        <v>202</v>
      </c>
      <c r="O145" s="170"/>
    </row>
    <row r="146" spans="1:104" ht="20.399999999999999" x14ac:dyDescent="0.25">
      <c r="A146" s="171">
        <v>29</v>
      </c>
      <c r="B146" s="172" t="s">
        <v>203</v>
      </c>
      <c r="C146" s="173" t="s">
        <v>204</v>
      </c>
      <c r="D146" s="174" t="s">
        <v>78</v>
      </c>
      <c r="E146" s="175">
        <v>596.79999999999995</v>
      </c>
      <c r="F146" s="175"/>
      <c r="G146" s="176">
        <f>E146*F146</f>
        <v>0</v>
      </c>
      <c r="O146" s="170">
        <v>2</v>
      </c>
      <c r="AA146" s="146">
        <v>1</v>
      </c>
      <c r="AB146" s="146">
        <v>1</v>
      </c>
      <c r="AC146" s="146">
        <v>1</v>
      </c>
      <c r="AZ146" s="146">
        <v>1</v>
      </c>
      <c r="BA146" s="146">
        <f>IF(AZ146=1,G146,0)</f>
        <v>0</v>
      </c>
      <c r="BB146" s="146">
        <f>IF(AZ146=2,G146,0)</f>
        <v>0</v>
      </c>
      <c r="BC146" s="146">
        <f>IF(AZ146=3,G146,0)</f>
        <v>0</v>
      </c>
      <c r="BD146" s="146">
        <f>IF(AZ146=4,G146,0)</f>
        <v>0</v>
      </c>
      <c r="BE146" s="146">
        <f>IF(AZ146=5,G146,0)</f>
        <v>0</v>
      </c>
      <c r="CA146" s="177">
        <v>1</v>
      </c>
      <c r="CB146" s="177">
        <v>1</v>
      </c>
      <c r="CZ146" s="146">
        <v>0</v>
      </c>
    </row>
    <row r="147" spans="1:104" ht="21" x14ac:dyDescent="0.25">
      <c r="A147" s="178"/>
      <c r="B147" s="179"/>
      <c r="C147" s="234" t="s">
        <v>205</v>
      </c>
      <c r="D147" s="235"/>
      <c r="E147" s="235"/>
      <c r="F147" s="235"/>
      <c r="G147" s="236"/>
      <c r="L147" s="180" t="s">
        <v>205</v>
      </c>
      <c r="O147" s="170">
        <v>3</v>
      </c>
    </row>
    <row r="148" spans="1:104" x14ac:dyDescent="0.25">
      <c r="A148" s="178"/>
      <c r="B148" s="181"/>
      <c r="C148" s="237" t="s">
        <v>176</v>
      </c>
      <c r="D148" s="238"/>
      <c r="E148" s="182">
        <v>596.79999999999995</v>
      </c>
      <c r="F148" s="183"/>
      <c r="G148" s="184"/>
      <c r="M148" s="180" t="s">
        <v>176</v>
      </c>
      <c r="O148" s="170"/>
    </row>
    <row r="149" spans="1:104" x14ac:dyDescent="0.25">
      <c r="A149" s="171">
        <v>30</v>
      </c>
      <c r="B149" s="172" t="s">
        <v>206</v>
      </c>
      <c r="C149" s="173" t="s">
        <v>207</v>
      </c>
      <c r="D149" s="174" t="s">
        <v>78</v>
      </c>
      <c r="E149" s="175">
        <v>596.79999999999995</v>
      </c>
      <c r="F149" s="175"/>
      <c r="G149" s="176">
        <f>E149*F149</f>
        <v>0</v>
      </c>
      <c r="O149" s="170">
        <v>2</v>
      </c>
      <c r="AA149" s="146">
        <v>1</v>
      </c>
      <c r="AB149" s="146">
        <v>1</v>
      </c>
      <c r="AC149" s="146">
        <v>1</v>
      </c>
      <c r="AZ149" s="146">
        <v>1</v>
      </c>
      <c r="BA149" s="146">
        <f>IF(AZ149=1,G149,0)</f>
        <v>0</v>
      </c>
      <c r="BB149" s="146">
        <f>IF(AZ149=2,G149,0)</f>
        <v>0</v>
      </c>
      <c r="BC149" s="146">
        <f>IF(AZ149=3,G149,0)</f>
        <v>0</v>
      </c>
      <c r="BD149" s="146">
        <f>IF(AZ149=4,G149,0)</f>
        <v>0</v>
      </c>
      <c r="BE149" s="146">
        <f>IF(AZ149=5,G149,0)</f>
        <v>0</v>
      </c>
      <c r="CA149" s="177">
        <v>1</v>
      </c>
      <c r="CB149" s="177">
        <v>1</v>
      </c>
      <c r="CZ149" s="146">
        <v>0</v>
      </c>
    </row>
    <row r="150" spans="1:104" ht="21" x14ac:dyDescent="0.25">
      <c r="A150" s="178"/>
      <c r="B150" s="179"/>
      <c r="C150" s="234" t="s">
        <v>208</v>
      </c>
      <c r="D150" s="235"/>
      <c r="E150" s="235"/>
      <c r="F150" s="235"/>
      <c r="G150" s="236"/>
      <c r="L150" s="180" t="s">
        <v>208</v>
      </c>
      <c r="O150" s="170">
        <v>3</v>
      </c>
    </row>
    <row r="151" spans="1:104" x14ac:dyDescent="0.25">
      <c r="A151" s="178"/>
      <c r="B151" s="181"/>
      <c r="C151" s="237" t="s">
        <v>176</v>
      </c>
      <c r="D151" s="238"/>
      <c r="E151" s="182">
        <v>596.79999999999995</v>
      </c>
      <c r="F151" s="183"/>
      <c r="G151" s="184"/>
      <c r="M151" s="180" t="s">
        <v>176</v>
      </c>
      <c r="O151" s="170"/>
    </row>
    <row r="152" spans="1:104" ht="20.399999999999999" x14ac:dyDescent="0.25">
      <c r="A152" s="171">
        <v>31</v>
      </c>
      <c r="B152" s="172" t="s">
        <v>209</v>
      </c>
      <c r="C152" s="173" t="s">
        <v>210</v>
      </c>
      <c r="D152" s="174" t="s">
        <v>211</v>
      </c>
      <c r="E152" s="175">
        <v>2</v>
      </c>
      <c r="F152" s="175"/>
      <c r="G152" s="176">
        <f>E152*F152</f>
        <v>0</v>
      </c>
      <c r="O152" s="170">
        <v>2</v>
      </c>
      <c r="AA152" s="146">
        <v>1</v>
      </c>
      <c r="AB152" s="146">
        <v>1</v>
      </c>
      <c r="AC152" s="146">
        <v>1</v>
      </c>
      <c r="AZ152" s="146">
        <v>1</v>
      </c>
      <c r="BA152" s="146">
        <f>IF(AZ152=1,G152,0)</f>
        <v>0</v>
      </c>
      <c r="BB152" s="146">
        <f>IF(AZ152=2,G152,0)</f>
        <v>0</v>
      </c>
      <c r="BC152" s="146">
        <f>IF(AZ152=3,G152,0)</f>
        <v>0</v>
      </c>
      <c r="BD152" s="146">
        <f>IF(AZ152=4,G152,0)</f>
        <v>0</v>
      </c>
      <c r="BE152" s="146">
        <f>IF(AZ152=5,G152,0)</f>
        <v>0</v>
      </c>
      <c r="CA152" s="177">
        <v>1</v>
      </c>
      <c r="CB152" s="177">
        <v>1</v>
      </c>
      <c r="CZ152" s="146">
        <v>1.8879900000000001</v>
      </c>
    </row>
    <row r="153" spans="1:104" x14ac:dyDescent="0.25">
      <c r="A153" s="171">
        <v>32</v>
      </c>
      <c r="B153" s="172" t="s">
        <v>212</v>
      </c>
      <c r="C153" s="173" t="s">
        <v>213</v>
      </c>
      <c r="D153" s="174" t="s">
        <v>150</v>
      </c>
      <c r="E153" s="175">
        <v>8</v>
      </c>
      <c r="F153" s="175"/>
      <c r="G153" s="176">
        <f>E153*F153</f>
        <v>0</v>
      </c>
      <c r="O153" s="170">
        <v>2</v>
      </c>
      <c r="AA153" s="146">
        <v>1</v>
      </c>
      <c r="AB153" s="146">
        <v>1</v>
      </c>
      <c r="AC153" s="146">
        <v>1</v>
      </c>
      <c r="AZ153" s="146">
        <v>1</v>
      </c>
      <c r="BA153" s="146">
        <f>IF(AZ153=1,G153,0)</f>
        <v>0</v>
      </c>
      <c r="BB153" s="146">
        <f>IF(AZ153=2,G153,0)</f>
        <v>0</v>
      </c>
      <c r="BC153" s="146">
        <f>IF(AZ153=3,G153,0)</f>
        <v>0</v>
      </c>
      <c r="BD153" s="146">
        <f>IF(AZ153=4,G153,0)</f>
        <v>0</v>
      </c>
      <c r="BE153" s="146">
        <f>IF(AZ153=5,G153,0)</f>
        <v>0</v>
      </c>
      <c r="CA153" s="177">
        <v>1</v>
      </c>
      <c r="CB153" s="177">
        <v>1</v>
      </c>
      <c r="CZ153" s="146">
        <v>5.8209999999999998E-2</v>
      </c>
    </row>
    <row r="154" spans="1:104" ht="21" x14ac:dyDescent="0.25">
      <c r="A154" s="178"/>
      <c r="B154" s="179"/>
      <c r="C154" s="234" t="s">
        <v>214</v>
      </c>
      <c r="D154" s="235"/>
      <c r="E154" s="235"/>
      <c r="F154" s="235"/>
      <c r="G154" s="236"/>
      <c r="L154" s="180" t="s">
        <v>214</v>
      </c>
      <c r="O154" s="170">
        <v>3</v>
      </c>
    </row>
    <row r="155" spans="1:104" x14ac:dyDescent="0.25">
      <c r="A155" s="178"/>
      <c r="B155" s="181"/>
      <c r="C155" s="237" t="s">
        <v>93</v>
      </c>
      <c r="D155" s="238"/>
      <c r="E155" s="182">
        <v>0</v>
      </c>
      <c r="F155" s="183"/>
      <c r="G155" s="184"/>
      <c r="M155" s="180" t="s">
        <v>93</v>
      </c>
      <c r="O155" s="170"/>
    </row>
    <row r="156" spans="1:104" x14ac:dyDescent="0.25">
      <c r="A156" s="178"/>
      <c r="B156" s="181"/>
      <c r="C156" s="237" t="s">
        <v>215</v>
      </c>
      <c r="D156" s="238"/>
      <c r="E156" s="182">
        <v>8</v>
      </c>
      <c r="F156" s="183"/>
      <c r="G156" s="184"/>
      <c r="M156" s="180" t="s">
        <v>215</v>
      </c>
      <c r="O156" s="170"/>
    </row>
    <row r="157" spans="1:104" x14ac:dyDescent="0.25">
      <c r="A157" s="171">
        <v>33</v>
      </c>
      <c r="B157" s="172" t="s">
        <v>216</v>
      </c>
      <c r="C157" s="173" t="s">
        <v>217</v>
      </c>
      <c r="D157" s="174" t="s">
        <v>150</v>
      </c>
      <c r="E157" s="175">
        <v>2</v>
      </c>
      <c r="F157" s="175"/>
      <c r="G157" s="176">
        <f>E157*F157</f>
        <v>0</v>
      </c>
      <c r="O157" s="170">
        <v>2</v>
      </c>
      <c r="AA157" s="146">
        <v>1</v>
      </c>
      <c r="AB157" s="146">
        <v>1</v>
      </c>
      <c r="AC157" s="146">
        <v>1</v>
      </c>
      <c r="AZ157" s="146">
        <v>1</v>
      </c>
      <c r="BA157" s="146">
        <f>IF(AZ157=1,G157,0)</f>
        <v>0</v>
      </c>
      <c r="BB157" s="146">
        <f>IF(AZ157=2,G157,0)</f>
        <v>0</v>
      </c>
      <c r="BC157" s="146">
        <f>IF(AZ157=3,G157,0)</f>
        <v>0</v>
      </c>
      <c r="BD157" s="146">
        <f>IF(AZ157=4,G157,0)</f>
        <v>0</v>
      </c>
      <c r="BE157" s="146">
        <f>IF(AZ157=5,G157,0)</f>
        <v>0</v>
      </c>
      <c r="CA157" s="177">
        <v>1</v>
      </c>
      <c r="CB157" s="177">
        <v>1</v>
      </c>
      <c r="CZ157" s="146">
        <v>0.11178</v>
      </c>
    </row>
    <row r="158" spans="1:104" ht="21" x14ac:dyDescent="0.25">
      <c r="A158" s="178"/>
      <c r="B158" s="179"/>
      <c r="C158" s="234" t="s">
        <v>214</v>
      </c>
      <c r="D158" s="235"/>
      <c r="E158" s="235"/>
      <c r="F158" s="235"/>
      <c r="G158" s="236"/>
      <c r="L158" s="180" t="s">
        <v>214</v>
      </c>
      <c r="O158" s="170">
        <v>3</v>
      </c>
    </row>
    <row r="159" spans="1:104" x14ac:dyDescent="0.25">
      <c r="A159" s="178"/>
      <c r="B159" s="181"/>
      <c r="C159" s="237" t="s">
        <v>93</v>
      </c>
      <c r="D159" s="238"/>
      <c r="E159" s="182">
        <v>0</v>
      </c>
      <c r="F159" s="183"/>
      <c r="G159" s="184"/>
      <c r="M159" s="180" t="s">
        <v>93</v>
      </c>
      <c r="O159" s="170"/>
    </row>
    <row r="160" spans="1:104" x14ac:dyDescent="0.25">
      <c r="A160" s="178"/>
      <c r="B160" s="181"/>
      <c r="C160" s="237" t="s">
        <v>218</v>
      </c>
      <c r="D160" s="238"/>
      <c r="E160" s="182">
        <v>2</v>
      </c>
      <c r="F160" s="183"/>
      <c r="G160" s="184"/>
      <c r="M160" s="180" t="s">
        <v>218</v>
      </c>
      <c r="O160" s="170"/>
    </row>
    <row r="161" spans="1:104" x14ac:dyDescent="0.25">
      <c r="A161" s="171">
        <v>34</v>
      </c>
      <c r="B161" s="172" t="s">
        <v>219</v>
      </c>
      <c r="C161" s="173" t="s">
        <v>220</v>
      </c>
      <c r="D161" s="174" t="s">
        <v>150</v>
      </c>
      <c r="E161" s="175">
        <v>1</v>
      </c>
      <c r="F161" s="175"/>
      <c r="G161" s="176">
        <f>E161*F161</f>
        <v>0</v>
      </c>
      <c r="O161" s="170">
        <v>2</v>
      </c>
      <c r="AA161" s="146">
        <v>1</v>
      </c>
      <c r="AB161" s="146">
        <v>1</v>
      </c>
      <c r="AC161" s="146">
        <v>1</v>
      </c>
      <c r="AZ161" s="146">
        <v>1</v>
      </c>
      <c r="BA161" s="146">
        <f>IF(AZ161=1,G161,0)</f>
        <v>0</v>
      </c>
      <c r="BB161" s="146">
        <f>IF(AZ161=2,G161,0)</f>
        <v>0</v>
      </c>
      <c r="BC161" s="146">
        <f>IF(AZ161=3,G161,0)</f>
        <v>0</v>
      </c>
      <c r="BD161" s="146">
        <f>IF(AZ161=4,G161,0)</f>
        <v>0</v>
      </c>
      <c r="BE161" s="146">
        <f>IF(AZ161=5,G161,0)</f>
        <v>0</v>
      </c>
      <c r="CA161" s="177">
        <v>1</v>
      </c>
      <c r="CB161" s="177">
        <v>1</v>
      </c>
      <c r="CZ161" s="146">
        <v>0.29823</v>
      </c>
    </row>
    <row r="162" spans="1:104" ht="21" x14ac:dyDescent="0.25">
      <c r="A162" s="178"/>
      <c r="B162" s="179"/>
      <c r="C162" s="234" t="s">
        <v>214</v>
      </c>
      <c r="D162" s="235"/>
      <c r="E162" s="235"/>
      <c r="F162" s="235"/>
      <c r="G162" s="236"/>
      <c r="L162" s="180" t="s">
        <v>214</v>
      </c>
      <c r="O162" s="170">
        <v>3</v>
      </c>
    </row>
    <row r="163" spans="1:104" x14ac:dyDescent="0.25">
      <c r="A163" s="178"/>
      <c r="B163" s="181"/>
      <c r="C163" s="237" t="s">
        <v>93</v>
      </c>
      <c r="D163" s="238"/>
      <c r="E163" s="182">
        <v>0</v>
      </c>
      <c r="F163" s="183"/>
      <c r="G163" s="184"/>
      <c r="M163" s="180" t="s">
        <v>93</v>
      </c>
      <c r="O163" s="170"/>
    </row>
    <row r="164" spans="1:104" x14ac:dyDescent="0.25">
      <c r="A164" s="178"/>
      <c r="B164" s="181"/>
      <c r="C164" s="237" t="s">
        <v>221</v>
      </c>
      <c r="D164" s="238"/>
      <c r="E164" s="182">
        <v>1</v>
      </c>
      <c r="F164" s="183"/>
      <c r="G164" s="184"/>
      <c r="M164" s="180" t="s">
        <v>221</v>
      </c>
      <c r="O164" s="170"/>
    </row>
    <row r="165" spans="1:104" x14ac:dyDescent="0.25">
      <c r="A165" s="171">
        <v>35</v>
      </c>
      <c r="B165" s="172" t="s">
        <v>222</v>
      </c>
      <c r="C165" s="173" t="s">
        <v>223</v>
      </c>
      <c r="D165" s="174" t="s">
        <v>150</v>
      </c>
      <c r="E165" s="175">
        <v>13</v>
      </c>
      <c r="F165" s="175"/>
      <c r="G165" s="176">
        <f>E165*F165</f>
        <v>0</v>
      </c>
      <c r="O165" s="170">
        <v>2</v>
      </c>
      <c r="AA165" s="146">
        <v>1</v>
      </c>
      <c r="AB165" s="146">
        <v>1</v>
      </c>
      <c r="AC165" s="146">
        <v>1</v>
      </c>
      <c r="AZ165" s="146">
        <v>1</v>
      </c>
      <c r="BA165" s="146">
        <f>IF(AZ165=1,G165,0)</f>
        <v>0</v>
      </c>
      <c r="BB165" s="146">
        <f>IF(AZ165=2,G165,0)</f>
        <v>0</v>
      </c>
      <c r="BC165" s="146">
        <f>IF(AZ165=3,G165,0)</f>
        <v>0</v>
      </c>
      <c r="BD165" s="146">
        <f>IF(AZ165=4,G165,0)</f>
        <v>0</v>
      </c>
      <c r="BE165" s="146">
        <f>IF(AZ165=5,G165,0)</f>
        <v>0</v>
      </c>
      <c r="CA165" s="177">
        <v>1</v>
      </c>
      <c r="CB165" s="177">
        <v>1</v>
      </c>
      <c r="CZ165" s="146">
        <v>2.4000000000000001E-4</v>
      </c>
    </row>
    <row r="166" spans="1:104" ht="31.2" x14ac:dyDescent="0.25">
      <c r="A166" s="178"/>
      <c r="B166" s="179"/>
      <c r="C166" s="234" t="s">
        <v>224</v>
      </c>
      <c r="D166" s="235"/>
      <c r="E166" s="235"/>
      <c r="F166" s="235"/>
      <c r="G166" s="236"/>
      <c r="L166" s="180" t="s">
        <v>224</v>
      </c>
      <c r="O166" s="170">
        <v>3</v>
      </c>
    </row>
    <row r="167" spans="1:104" x14ac:dyDescent="0.25">
      <c r="A167" s="178"/>
      <c r="B167" s="181"/>
      <c r="C167" s="237" t="s">
        <v>93</v>
      </c>
      <c r="D167" s="238"/>
      <c r="E167" s="182">
        <v>0</v>
      </c>
      <c r="F167" s="183"/>
      <c r="G167" s="184"/>
      <c r="M167" s="180" t="s">
        <v>93</v>
      </c>
      <c r="O167" s="170"/>
    </row>
    <row r="168" spans="1:104" x14ac:dyDescent="0.25">
      <c r="A168" s="178"/>
      <c r="B168" s="181"/>
      <c r="C168" s="237" t="s">
        <v>225</v>
      </c>
      <c r="D168" s="238"/>
      <c r="E168" s="182">
        <v>2</v>
      </c>
      <c r="F168" s="183"/>
      <c r="G168" s="184"/>
      <c r="M168" s="180" t="s">
        <v>225</v>
      </c>
      <c r="O168" s="170"/>
    </row>
    <row r="169" spans="1:104" x14ac:dyDescent="0.25">
      <c r="A169" s="178"/>
      <c r="B169" s="181"/>
      <c r="C169" s="237" t="s">
        <v>226</v>
      </c>
      <c r="D169" s="238"/>
      <c r="E169" s="182">
        <v>2</v>
      </c>
      <c r="F169" s="183"/>
      <c r="G169" s="184"/>
      <c r="M169" s="180" t="s">
        <v>226</v>
      </c>
      <c r="O169" s="170"/>
    </row>
    <row r="170" spans="1:104" x14ac:dyDescent="0.25">
      <c r="A170" s="178"/>
      <c r="B170" s="181"/>
      <c r="C170" s="237" t="s">
        <v>227</v>
      </c>
      <c r="D170" s="238"/>
      <c r="E170" s="182">
        <v>1</v>
      </c>
      <c r="F170" s="183"/>
      <c r="G170" s="184"/>
      <c r="M170" s="180" t="s">
        <v>227</v>
      </c>
      <c r="O170" s="170"/>
    </row>
    <row r="171" spans="1:104" x14ac:dyDescent="0.25">
      <c r="A171" s="178"/>
      <c r="B171" s="181"/>
      <c r="C171" s="237" t="s">
        <v>228</v>
      </c>
      <c r="D171" s="238"/>
      <c r="E171" s="182">
        <v>8</v>
      </c>
      <c r="F171" s="183"/>
      <c r="G171" s="184"/>
      <c r="M171" s="180" t="s">
        <v>228</v>
      </c>
      <c r="O171" s="170"/>
    </row>
    <row r="172" spans="1:104" x14ac:dyDescent="0.25">
      <c r="A172" s="171">
        <v>36</v>
      </c>
      <c r="B172" s="172" t="s">
        <v>229</v>
      </c>
      <c r="C172" s="173" t="s">
        <v>230</v>
      </c>
      <c r="D172" s="174" t="s">
        <v>78</v>
      </c>
      <c r="E172" s="175">
        <v>596.79999999999995</v>
      </c>
      <c r="F172" s="175"/>
      <c r="G172" s="176">
        <f>E172*F172</f>
        <v>0</v>
      </c>
      <c r="O172" s="170">
        <v>2</v>
      </c>
      <c r="AA172" s="146">
        <v>1</v>
      </c>
      <c r="AB172" s="146">
        <v>1</v>
      </c>
      <c r="AC172" s="146">
        <v>1</v>
      </c>
      <c r="AZ172" s="146">
        <v>1</v>
      </c>
      <c r="BA172" s="146">
        <f>IF(AZ172=1,G172,0)</f>
        <v>0</v>
      </c>
      <c r="BB172" s="146">
        <f>IF(AZ172=2,G172,0)</f>
        <v>0</v>
      </c>
      <c r="BC172" s="146">
        <f>IF(AZ172=3,G172,0)</f>
        <v>0</v>
      </c>
      <c r="BD172" s="146">
        <f>IF(AZ172=4,G172,0)</f>
        <v>0</v>
      </c>
      <c r="BE172" s="146">
        <f>IF(AZ172=5,G172,0)</f>
        <v>0</v>
      </c>
      <c r="CA172" s="177">
        <v>1</v>
      </c>
      <c r="CB172" s="177">
        <v>1</v>
      </c>
      <c r="CZ172" s="146">
        <v>0</v>
      </c>
    </row>
    <row r="173" spans="1:104" x14ac:dyDescent="0.25">
      <c r="A173" s="178"/>
      <c r="B173" s="181"/>
      <c r="C173" s="237" t="s">
        <v>176</v>
      </c>
      <c r="D173" s="238"/>
      <c r="E173" s="182">
        <v>596.79999999999995</v>
      </c>
      <c r="F173" s="183"/>
      <c r="G173" s="184"/>
      <c r="M173" s="180" t="s">
        <v>176</v>
      </c>
      <c r="O173" s="170"/>
    </row>
    <row r="174" spans="1:104" x14ac:dyDescent="0.25">
      <c r="A174" s="171">
        <v>37</v>
      </c>
      <c r="B174" s="172" t="s">
        <v>231</v>
      </c>
      <c r="C174" s="173" t="s">
        <v>232</v>
      </c>
      <c r="D174" s="174" t="s">
        <v>78</v>
      </c>
      <c r="E174" s="175">
        <v>638.29999999999995</v>
      </c>
      <c r="F174" s="175"/>
      <c r="G174" s="176">
        <f>E174*F174</f>
        <v>0</v>
      </c>
      <c r="O174" s="170">
        <v>2</v>
      </c>
      <c r="AA174" s="146">
        <v>1</v>
      </c>
      <c r="AB174" s="146">
        <v>1</v>
      </c>
      <c r="AC174" s="146">
        <v>1</v>
      </c>
      <c r="AZ174" s="146">
        <v>1</v>
      </c>
      <c r="BA174" s="146">
        <f>IF(AZ174=1,G174,0)</f>
        <v>0</v>
      </c>
      <c r="BB174" s="146">
        <f>IF(AZ174=2,G174,0)</f>
        <v>0</v>
      </c>
      <c r="BC174" s="146">
        <f>IF(AZ174=3,G174,0)</f>
        <v>0</v>
      </c>
      <c r="BD174" s="146">
        <f>IF(AZ174=4,G174,0)</f>
        <v>0</v>
      </c>
      <c r="BE174" s="146">
        <f>IF(AZ174=5,G174,0)</f>
        <v>0</v>
      </c>
      <c r="CA174" s="177">
        <v>1</v>
      </c>
      <c r="CB174" s="177">
        <v>1</v>
      </c>
      <c r="CZ174" s="146">
        <v>8.0000000000000007E-5</v>
      </c>
    </row>
    <row r="175" spans="1:104" x14ac:dyDescent="0.25">
      <c r="A175" s="178"/>
      <c r="B175" s="179"/>
      <c r="C175" s="234" t="s">
        <v>233</v>
      </c>
      <c r="D175" s="235"/>
      <c r="E175" s="235"/>
      <c r="F175" s="235"/>
      <c r="G175" s="236"/>
      <c r="L175" s="180" t="s">
        <v>233</v>
      </c>
      <c r="O175" s="170">
        <v>3</v>
      </c>
    </row>
    <row r="176" spans="1:104" x14ac:dyDescent="0.25">
      <c r="A176" s="178"/>
      <c r="B176" s="181"/>
      <c r="C176" s="237" t="s">
        <v>176</v>
      </c>
      <c r="D176" s="238"/>
      <c r="E176" s="182">
        <v>596.79999999999995</v>
      </c>
      <c r="F176" s="183"/>
      <c r="G176" s="184"/>
      <c r="M176" s="180" t="s">
        <v>176</v>
      </c>
      <c r="O176" s="170"/>
    </row>
    <row r="177" spans="1:104" x14ac:dyDescent="0.25">
      <c r="A177" s="178"/>
      <c r="B177" s="181"/>
      <c r="C177" s="237" t="s">
        <v>234</v>
      </c>
      <c r="D177" s="238"/>
      <c r="E177" s="182">
        <v>0</v>
      </c>
      <c r="F177" s="183"/>
      <c r="G177" s="184"/>
      <c r="M177" s="180" t="s">
        <v>234</v>
      </c>
      <c r="O177" s="170"/>
    </row>
    <row r="178" spans="1:104" x14ac:dyDescent="0.25">
      <c r="A178" s="178"/>
      <c r="B178" s="181"/>
      <c r="C178" s="237" t="s">
        <v>235</v>
      </c>
      <c r="D178" s="238"/>
      <c r="E178" s="182">
        <v>8</v>
      </c>
      <c r="F178" s="183"/>
      <c r="G178" s="184"/>
      <c r="M178" s="180" t="s">
        <v>235</v>
      </c>
      <c r="O178" s="170"/>
    </row>
    <row r="179" spans="1:104" x14ac:dyDescent="0.25">
      <c r="A179" s="178"/>
      <c r="B179" s="181"/>
      <c r="C179" s="237" t="s">
        <v>236</v>
      </c>
      <c r="D179" s="238"/>
      <c r="E179" s="182">
        <v>1.5</v>
      </c>
      <c r="F179" s="183"/>
      <c r="G179" s="184"/>
      <c r="M179" s="180" t="s">
        <v>236</v>
      </c>
      <c r="O179" s="170"/>
    </row>
    <row r="180" spans="1:104" x14ac:dyDescent="0.25">
      <c r="A180" s="178"/>
      <c r="B180" s="181"/>
      <c r="C180" s="237" t="s">
        <v>237</v>
      </c>
      <c r="D180" s="238"/>
      <c r="E180" s="182">
        <v>32</v>
      </c>
      <c r="F180" s="183"/>
      <c r="G180" s="184"/>
      <c r="M180" s="180" t="s">
        <v>237</v>
      </c>
      <c r="O180" s="170"/>
    </row>
    <row r="181" spans="1:104" x14ac:dyDescent="0.25">
      <c r="A181" s="171">
        <v>38</v>
      </c>
      <c r="B181" s="172" t="s">
        <v>238</v>
      </c>
      <c r="C181" s="173" t="s">
        <v>239</v>
      </c>
      <c r="D181" s="174" t="s">
        <v>150</v>
      </c>
      <c r="E181" s="175">
        <v>8</v>
      </c>
      <c r="F181" s="175"/>
      <c r="G181" s="176">
        <f>E181*F181</f>
        <v>0</v>
      </c>
      <c r="O181" s="170">
        <v>2</v>
      </c>
      <c r="AA181" s="146">
        <v>3</v>
      </c>
      <c r="AB181" s="146">
        <v>1</v>
      </c>
      <c r="AC181" s="146" t="s">
        <v>238</v>
      </c>
      <c r="AZ181" s="146">
        <v>1</v>
      </c>
      <c r="BA181" s="146">
        <f>IF(AZ181=1,G181,0)</f>
        <v>0</v>
      </c>
      <c r="BB181" s="146">
        <f>IF(AZ181=2,G181,0)</f>
        <v>0</v>
      </c>
      <c r="BC181" s="146">
        <f>IF(AZ181=3,G181,0)</f>
        <v>0</v>
      </c>
      <c r="BD181" s="146">
        <f>IF(AZ181=4,G181,0)</f>
        <v>0</v>
      </c>
      <c r="BE181" s="146">
        <f>IF(AZ181=5,G181,0)</f>
        <v>0</v>
      </c>
      <c r="CA181" s="177">
        <v>3</v>
      </c>
      <c r="CB181" s="177">
        <v>1</v>
      </c>
      <c r="CZ181" s="146">
        <v>0</v>
      </c>
    </row>
    <row r="182" spans="1:104" x14ac:dyDescent="0.25">
      <c r="A182" s="178"/>
      <c r="B182" s="181"/>
      <c r="C182" s="237" t="s">
        <v>93</v>
      </c>
      <c r="D182" s="238"/>
      <c r="E182" s="182">
        <v>0</v>
      </c>
      <c r="F182" s="183"/>
      <c r="G182" s="184"/>
      <c r="M182" s="180" t="s">
        <v>93</v>
      </c>
      <c r="O182" s="170"/>
    </row>
    <row r="183" spans="1:104" x14ac:dyDescent="0.25">
      <c r="A183" s="178"/>
      <c r="B183" s="181"/>
      <c r="C183" s="237" t="s">
        <v>202</v>
      </c>
      <c r="D183" s="238"/>
      <c r="E183" s="182">
        <v>8</v>
      </c>
      <c r="F183" s="183"/>
      <c r="G183" s="184"/>
      <c r="M183" s="180" t="s">
        <v>202</v>
      </c>
      <c r="O183" s="170"/>
    </row>
    <row r="184" spans="1:104" x14ac:dyDescent="0.25">
      <c r="A184" s="171">
        <v>39</v>
      </c>
      <c r="B184" s="172" t="s">
        <v>240</v>
      </c>
      <c r="C184" s="173" t="s">
        <v>241</v>
      </c>
      <c r="D184" s="174" t="s">
        <v>150</v>
      </c>
      <c r="E184" s="175">
        <v>8</v>
      </c>
      <c r="F184" s="175"/>
      <c r="G184" s="176">
        <f>E184*F184</f>
        <v>0</v>
      </c>
      <c r="O184" s="170">
        <v>2</v>
      </c>
      <c r="AA184" s="146">
        <v>3</v>
      </c>
      <c r="AB184" s="146">
        <v>1</v>
      </c>
      <c r="AC184" s="146" t="s">
        <v>240</v>
      </c>
      <c r="AZ184" s="146">
        <v>1</v>
      </c>
      <c r="BA184" s="146">
        <f>IF(AZ184=1,G184,0)</f>
        <v>0</v>
      </c>
      <c r="BB184" s="146">
        <f>IF(AZ184=2,G184,0)</f>
        <v>0</v>
      </c>
      <c r="BC184" s="146">
        <f>IF(AZ184=3,G184,0)</f>
        <v>0</v>
      </c>
      <c r="BD184" s="146">
        <f>IF(AZ184=4,G184,0)</f>
        <v>0</v>
      </c>
      <c r="BE184" s="146">
        <f>IF(AZ184=5,G184,0)</f>
        <v>0</v>
      </c>
      <c r="CA184" s="177">
        <v>3</v>
      </c>
      <c r="CB184" s="177">
        <v>1</v>
      </c>
      <c r="CZ184" s="146">
        <v>0</v>
      </c>
    </row>
    <row r="185" spans="1:104" x14ac:dyDescent="0.25">
      <c r="A185" s="178"/>
      <c r="B185" s="181"/>
      <c r="C185" s="237" t="s">
        <v>93</v>
      </c>
      <c r="D185" s="238"/>
      <c r="E185" s="182">
        <v>0</v>
      </c>
      <c r="F185" s="183"/>
      <c r="G185" s="184"/>
      <c r="M185" s="180" t="s">
        <v>93</v>
      </c>
      <c r="O185" s="170"/>
    </row>
    <row r="186" spans="1:104" x14ac:dyDescent="0.25">
      <c r="A186" s="178"/>
      <c r="B186" s="181"/>
      <c r="C186" s="237" t="s">
        <v>242</v>
      </c>
      <c r="D186" s="238"/>
      <c r="E186" s="182">
        <v>8</v>
      </c>
      <c r="F186" s="183"/>
      <c r="G186" s="184"/>
      <c r="M186" s="180" t="s">
        <v>242</v>
      </c>
      <c r="O186" s="170"/>
    </row>
    <row r="187" spans="1:104" x14ac:dyDescent="0.25">
      <c r="A187" s="171">
        <v>40</v>
      </c>
      <c r="B187" s="172" t="s">
        <v>243</v>
      </c>
      <c r="C187" s="173" t="s">
        <v>244</v>
      </c>
      <c r="D187" s="174" t="s">
        <v>78</v>
      </c>
      <c r="E187" s="175">
        <v>605.75199999999995</v>
      </c>
      <c r="F187" s="175"/>
      <c r="G187" s="176">
        <f>E187*F187</f>
        <v>0</v>
      </c>
      <c r="O187" s="170">
        <v>2</v>
      </c>
      <c r="AA187" s="146">
        <v>3</v>
      </c>
      <c r="AB187" s="146">
        <v>1</v>
      </c>
      <c r="AC187" s="146">
        <v>28613577.5</v>
      </c>
      <c r="AZ187" s="146">
        <v>1</v>
      </c>
      <c r="BA187" s="146">
        <f>IF(AZ187=1,G187,0)</f>
        <v>0</v>
      </c>
      <c r="BB187" s="146">
        <f>IF(AZ187=2,G187,0)</f>
        <v>0</v>
      </c>
      <c r="BC187" s="146">
        <f>IF(AZ187=3,G187,0)</f>
        <v>0</v>
      </c>
      <c r="BD187" s="146">
        <f>IF(AZ187=4,G187,0)</f>
        <v>0</v>
      </c>
      <c r="BE187" s="146">
        <f>IF(AZ187=5,G187,0)</f>
        <v>0</v>
      </c>
      <c r="CA187" s="177">
        <v>3</v>
      </c>
      <c r="CB187" s="177">
        <v>1</v>
      </c>
      <c r="CZ187" s="146">
        <v>3.79E-3</v>
      </c>
    </row>
    <row r="188" spans="1:104" x14ac:dyDescent="0.25">
      <c r="A188" s="178"/>
      <c r="B188" s="181"/>
      <c r="C188" s="237" t="s">
        <v>245</v>
      </c>
      <c r="D188" s="238"/>
      <c r="E188" s="182">
        <v>605.75199999999995</v>
      </c>
      <c r="F188" s="183"/>
      <c r="G188" s="184"/>
      <c r="M188" s="180" t="s">
        <v>245</v>
      </c>
      <c r="O188" s="170"/>
    </row>
    <row r="189" spans="1:104" x14ac:dyDescent="0.25">
      <c r="A189" s="171">
        <v>41</v>
      </c>
      <c r="B189" s="172" t="s">
        <v>246</v>
      </c>
      <c r="C189" s="173" t="s">
        <v>247</v>
      </c>
      <c r="D189" s="174" t="s">
        <v>150</v>
      </c>
      <c r="E189" s="175">
        <v>55.825000000000003</v>
      </c>
      <c r="F189" s="175"/>
      <c r="G189" s="176">
        <f>E189*F189</f>
        <v>0</v>
      </c>
      <c r="O189" s="170">
        <v>2</v>
      </c>
      <c r="AA189" s="146">
        <v>3</v>
      </c>
      <c r="AB189" s="146">
        <v>1</v>
      </c>
      <c r="AC189" s="146">
        <v>28653085.5</v>
      </c>
      <c r="AZ189" s="146">
        <v>1</v>
      </c>
      <c r="BA189" s="146">
        <f>IF(AZ189=1,G189,0)</f>
        <v>0</v>
      </c>
      <c r="BB189" s="146">
        <f>IF(AZ189=2,G189,0)</f>
        <v>0</v>
      </c>
      <c r="BC189" s="146">
        <f>IF(AZ189=3,G189,0)</f>
        <v>0</v>
      </c>
      <c r="BD189" s="146">
        <f>IF(AZ189=4,G189,0)</f>
        <v>0</v>
      </c>
      <c r="BE189" s="146">
        <f>IF(AZ189=5,G189,0)</f>
        <v>0</v>
      </c>
      <c r="CA189" s="177">
        <v>3</v>
      </c>
      <c r="CB189" s="177">
        <v>1</v>
      </c>
      <c r="CZ189" s="146">
        <v>1.2999999999999999E-3</v>
      </c>
    </row>
    <row r="190" spans="1:104" x14ac:dyDescent="0.25">
      <c r="A190" s="178"/>
      <c r="B190" s="181"/>
      <c r="C190" s="237" t="s">
        <v>93</v>
      </c>
      <c r="D190" s="238"/>
      <c r="E190" s="182">
        <v>0</v>
      </c>
      <c r="F190" s="183"/>
      <c r="G190" s="184"/>
      <c r="M190" s="180" t="s">
        <v>93</v>
      </c>
      <c r="O190" s="170"/>
    </row>
    <row r="191" spans="1:104" x14ac:dyDescent="0.25">
      <c r="A191" s="178"/>
      <c r="B191" s="181"/>
      <c r="C191" s="237" t="s">
        <v>248</v>
      </c>
      <c r="D191" s="238"/>
      <c r="E191" s="182">
        <v>55.825000000000003</v>
      </c>
      <c r="F191" s="183"/>
      <c r="G191" s="184"/>
      <c r="M191" s="180" t="s">
        <v>248</v>
      </c>
      <c r="O191" s="170"/>
    </row>
    <row r="192" spans="1:104" x14ac:dyDescent="0.25">
      <c r="A192" s="171">
        <v>42</v>
      </c>
      <c r="B192" s="172" t="s">
        <v>249</v>
      </c>
      <c r="C192" s="173" t="s">
        <v>250</v>
      </c>
      <c r="D192" s="174" t="s">
        <v>150</v>
      </c>
      <c r="E192" s="175">
        <v>2.0299999999999998</v>
      </c>
      <c r="F192" s="175"/>
      <c r="G192" s="176">
        <f>E192*F192</f>
        <v>0</v>
      </c>
      <c r="O192" s="170">
        <v>2</v>
      </c>
      <c r="AA192" s="146">
        <v>3</v>
      </c>
      <c r="AB192" s="146">
        <v>1</v>
      </c>
      <c r="AC192" s="146" t="s">
        <v>249</v>
      </c>
      <c r="AZ192" s="146">
        <v>1</v>
      </c>
      <c r="BA192" s="146">
        <f>IF(AZ192=1,G192,0)</f>
        <v>0</v>
      </c>
      <c r="BB192" s="146">
        <f>IF(AZ192=2,G192,0)</f>
        <v>0</v>
      </c>
      <c r="BC192" s="146">
        <f>IF(AZ192=3,G192,0)</f>
        <v>0</v>
      </c>
      <c r="BD192" s="146">
        <f>IF(AZ192=4,G192,0)</f>
        <v>0</v>
      </c>
      <c r="BE192" s="146">
        <f>IF(AZ192=5,G192,0)</f>
        <v>0</v>
      </c>
      <c r="CA192" s="177">
        <v>3</v>
      </c>
      <c r="CB192" s="177">
        <v>1</v>
      </c>
      <c r="CZ192" s="146">
        <v>1.0499999999999999E-3</v>
      </c>
    </row>
    <row r="193" spans="1:104" x14ac:dyDescent="0.25">
      <c r="A193" s="178"/>
      <c r="B193" s="181"/>
      <c r="C193" s="237" t="s">
        <v>93</v>
      </c>
      <c r="D193" s="238"/>
      <c r="E193" s="182">
        <v>0</v>
      </c>
      <c r="F193" s="183"/>
      <c r="G193" s="184"/>
      <c r="M193" s="180" t="s">
        <v>93</v>
      </c>
      <c r="O193" s="170"/>
    </row>
    <row r="194" spans="1:104" x14ac:dyDescent="0.25">
      <c r="A194" s="178"/>
      <c r="B194" s="181"/>
      <c r="C194" s="237" t="s">
        <v>251</v>
      </c>
      <c r="D194" s="238"/>
      <c r="E194" s="182">
        <v>2.0299999999999998</v>
      </c>
      <c r="F194" s="183"/>
      <c r="G194" s="184"/>
      <c r="M194" s="180" t="s">
        <v>251</v>
      </c>
      <c r="O194" s="170"/>
    </row>
    <row r="195" spans="1:104" x14ac:dyDescent="0.25">
      <c r="A195" s="171">
        <v>43</v>
      </c>
      <c r="B195" s="172" t="s">
        <v>252</v>
      </c>
      <c r="C195" s="173" t="s">
        <v>250</v>
      </c>
      <c r="D195" s="174" t="s">
        <v>150</v>
      </c>
      <c r="E195" s="175">
        <v>2.0299999999999998</v>
      </c>
      <c r="F195" s="175"/>
      <c r="G195" s="176">
        <f>E195*F195</f>
        <v>0</v>
      </c>
      <c r="O195" s="170">
        <v>2</v>
      </c>
      <c r="AA195" s="146">
        <v>3</v>
      </c>
      <c r="AB195" s="146">
        <v>1</v>
      </c>
      <c r="AC195" s="146" t="s">
        <v>252</v>
      </c>
      <c r="AZ195" s="146">
        <v>1</v>
      </c>
      <c r="BA195" s="146">
        <f>IF(AZ195=1,G195,0)</f>
        <v>0</v>
      </c>
      <c r="BB195" s="146">
        <f>IF(AZ195=2,G195,0)</f>
        <v>0</v>
      </c>
      <c r="BC195" s="146">
        <f>IF(AZ195=3,G195,0)</f>
        <v>0</v>
      </c>
      <c r="BD195" s="146">
        <f>IF(AZ195=4,G195,0)</f>
        <v>0</v>
      </c>
      <c r="BE195" s="146">
        <f>IF(AZ195=5,G195,0)</f>
        <v>0</v>
      </c>
      <c r="CA195" s="177">
        <v>3</v>
      </c>
      <c r="CB195" s="177">
        <v>1</v>
      </c>
      <c r="CZ195" s="146">
        <v>1.0499999999999999E-3</v>
      </c>
    </row>
    <row r="196" spans="1:104" x14ac:dyDescent="0.25">
      <c r="A196" s="178"/>
      <c r="B196" s="181"/>
      <c r="C196" s="237" t="s">
        <v>93</v>
      </c>
      <c r="D196" s="238"/>
      <c r="E196" s="182">
        <v>0</v>
      </c>
      <c r="F196" s="183"/>
      <c r="G196" s="184"/>
      <c r="M196" s="180" t="s">
        <v>93</v>
      </c>
      <c r="O196" s="170"/>
    </row>
    <row r="197" spans="1:104" x14ac:dyDescent="0.25">
      <c r="A197" s="178"/>
      <c r="B197" s="181"/>
      <c r="C197" s="237" t="s">
        <v>253</v>
      </c>
      <c r="D197" s="238"/>
      <c r="E197" s="182">
        <v>2.0299999999999998</v>
      </c>
      <c r="F197" s="183"/>
      <c r="G197" s="184"/>
      <c r="M197" s="180" t="s">
        <v>253</v>
      </c>
      <c r="O197" s="170"/>
    </row>
    <row r="198" spans="1:104" x14ac:dyDescent="0.25">
      <c r="A198" s="171">
        <v>44</v>
      </c>
      <c r="B198" s="172" t="s">
        <v>254</v>
      </c>
      <c r="C198" s="173" t="s">
        <v>255</v>
      </c>
      <c r="D198" s="174" t="s">
        <v>150</v>
      </c>
      <c r="E198" s="175">
        <v>5.0750000000000002</v>
      </c>
      <c r="F198" s="175"/>
      <c r="G198" s="176">
        <f>E198*F198</f>
        <v>0</v>
      </c>
      <c r="O198" s="170">
        <v>2</v>
      </c>
      <c r="AA198" s="146">
        <v>3</v>
      </c>
      <c r="AB198" s="146">
        <v>1</v>
      </c>
      <c r="AC198" s="146">
        <v>28653765</v>
      </c>
      <c r="AZ198" s="146">
        <v>1</v>
      </c>
      <c r="BA198" s="146">
        <f>IF(AZ198=1,G198,0)</f>
        <v>0</v>
      </c>
      <c r="BB198" s="146">
        <f>IF(AZ198=2,G198,0)</f>
        <v>0</v>
      </c>
      <c r="BC198" s="146">
        <f>IF(AZ198=3,G198,0)</f>
        <v>0</v>
      </c>
      <c r="BD198" s="146">
        <f>IF(AZ198=4,G198,0)</f>
        <v>0</v>
      </c>
      <c r="BE198" s="146">
        <f>IF(AZ198=5,G198,0)</f>
        <v>0</v>
      </c>
      <c r="CA198" s="177">
        <v>3</v>
      </c>
      <c r="CB198" s="177">
        <v>1</v>
      </c>
      <c r="CZ198" s="146">
        <v>3.5E-4</v>
      </c>
    </row>
    <row r="199" spans="1:104" x14ac:dyDescent="0.25">
      <c r="A199" s="178"/>
      <c r="B199" s="181"/>
      <c r="C199" s="237" t="s">
        <v>93</v>
      </c>
      <c r="D199" s="238"/>
      <c r="E199" s="182">
        <v>0</v>
      </c>
      <c r="F199" s="183"/>
      <c r="G199" s="184"/>
      <c r="M199" s="180" t="s">
        <v>93</v>
      </c>
      <c r="O199" s="170"/>
    </row>
    <row r="200" spans="1:104" x14ac:dyDescent="0.25">
      <c r="A200" s="178"/>
      <c r="B200" s="181"/>
      <c r="C200" s="237" t="s">
        <v>256</v>
      </c>
      <c r="D200" s="238"/>
      <c r="E200" s="182">
        <v>5.0750000000000002</v>
      </c>
      <c r="F200" s="183"/>
      <c r="G200" s="184"/>
      <c r="M200" s="180" t="s">
        <v>256</v>
      </c>
      <c r="O200" s="170"/>
    </row>
    <row r="201" spans="1:104" x14ac:dyDescent="0.25">
      <c r="A201" s="171">
        <v>45</v>
      </c>
      <c r="B201" s="172" t="s">
        <v>257</v>
      </c>
      <c r="C201" s="173" t="s">
        <v>258</v>
      </c>
      <c r="D201" s="174" t="s">
        <v>150</v>
      </c>
      <c r="E201" s="175">
        <v>1</v>
      </c>
      <c r="F201" s="175"/>
      <c r="G201" s="176">
        <f>E201*F201</f>
        <v>0</v>
      </c>
      <c r="O201" s="170">
        <v>2</v>
      </c>
      <c r="AA201" s="146">
        <v>3</v>
      </c>
      <c r="AB201" s="146">
        <v>1</v>
      </c>
      <c r="AC201" s="146">
        <v>42200240.200000003</v>
      </c>
      <c r="AZ201" s="146">
        <v>1</v>
      </c>
      <c r="BA201" s="146">
        <f>IF(AZ201=1,G201,0)</f>
        <v>0</v>
      </c>
      <c r="BB201" s="146">
        <f>IF(AZ201=2,G201,0)</f>
        <v>0</v>
      </c>
      <c r="BC201" s="146">
        <f>IF(AZ201=3,G201,0)</f>
        <v>0</v>
      </c>
      <c r="BD201" s="146">
        <f>IF(AZ201=4,G201,0)</f>
        <v>0</v>
      </c>
      <c r="BE201" s="146">
        <f>IF(AZ201=5,G201,0)</f>
        <v>0</v>
      </c>
      <c r="CA201" s="177">
        <v>3</v>
      </c>
      <c r="CB201" s="177">
        <v>1</v>
      </c>
      <c r="CZ201" s="146">
        <v>4.7999999999999996E-3</v>
      </c>
    </row>
    <row r="202" spans="1:104" x14ac:dyDescent="0.25">
      <c r="A202" s="178"/>
      <c r="B202" s="181"/>
      <c r="C202" s="237" t="s">
        <v>93</v>
      </c>
      <c r="D202" s="238"/>
      <c r="E202" s="182">
        <v>0</v>
      </c>
      <c r="F202" s="183"/>
      <c r="G202" s="184"/>
      <c r="M202" s="180" t="s">
        <v>93</v>
      </c>
      <c r="O202" s="170"/>
    </row>
    <row r="203" spans="1:104" x14ac:dyDescent="0.25">
      <c r="A203" s="178"/>
      <c r="B203" s="181"/>
      <c r="C203" s="237" t="s">
        <v>198</v>
      </c>
      <c r="D203" s="238"/>
      <c r="E203" s="182">
        <v>1</v>
      </c>
      <c r="F203" s="183"/>
      <c r="G203" s="184"/>
      <c r="M203" s="180" t="s">
        <v>198</v>
      </c>
      <c r="O203" s="170"/>
    </row>
    <row r="204" spans="1:104" x14ac:dyDescent="0.25">
      <c r="A204" s="171">
        <v>46</v>
      </c>
      <c r="B204" s="172" t="s">
        <v>259</v>
      </c>
      <c r="C204" s="173" t="s">
        <v>260</v>
      </c>
      <c r="D204" s="174" t="s">
        <v>150</v>
      </c>
      <c r="E204" s="175">
        <v>8</v>
      </c>
      <c r="F204" s="175"/>
      <c r="G204" s="176">
        <f>E204*F204</f>
        <v>0</v>
      </c>
      <c r="O204" s="170">
        <v>2</v>
      </c>
      <c r="AA204" s="146">
        <v>3</v>
      </c>
      <c r="AB204" s="146">
        <v>1</v>
      </c>
      <c r="AC204" s="146">
        <v>42201650</v>
      </c>
      <c r="AZ204" s="146">
        <v>1</v>
      </c>
      <c r="BA204" s="146">
        <f>IF(AZ204=1,G204,0)</f>
        <v>0</v>
      </c>
      <c r="BB204" s="146">
        <f>IF(AZ204=2,G204,0)</f>
        <v>0</v>
      </c>
      <c r="BC204" s="146">
        <f>IF(AZ204=3,G204,0)</f>
        <v>0</v>
      </c>
      <c r="BD204" s="146">
        <f>IF(AZ204=4,G204,0)</f>
        <v>0</v>
      </c>
      <c r="BE204" s="146">
        <f>IF(AZ204=5,G204,0)</f>
        <v>0</v>
      </c>
      <c r="CA204" s="177">
        <v>3</v>
      </c>
      <c r="CB204" s="177">
        <v>1</v>
      </c>
      <c r="CZ204" s="146">
        <v>6.4999999999999997E-3</v>
      </c>
    </row>
    <row r="205" spans="1:104" x14ac:dyDescent="0.25">
      <c r="A205" s="178"/>
      <c r="B205" s="181"/>
      <c r="C205" s="237" t="s">
        <v>93</v>
      </c>
      <c r="D205" s="238"/>
      <c r="E205" s="182">
        <v>0</v>
      </c>
      <c r="F205" s="183"/>
      <c r="G205" s="184"/>
      <c r="M205" s="180" t="s">
        <v>93</v>
      </c>
      <c r="O205" s="170"/>
    </row>
    <row r="206" spans="1:104" x14ac:dyDescent="0.25">
      <c r="A206" s="178"/>
      <c r="B206" s="181"/>
      <c r="C206" s="237" t="s">
        <v>215</v>
      </c>
      <c r="D206" s="238"/>
      <c r="E206" s="182">
        <v>8</v>
      </c>
      <c r="F206" s="183"/>
      <c r="G206" s="184"/>
      <c r="M206" s="180" t="s">
        <v>215</v>
      </c>
      <c r="O206" s="170"/>
    </row>
    <row r="207" spans="1:104" x14ac:dyDescent="0.25">
      <c r="A207" s="171">
        <v>47</v>
      </c>
      <c r="B207" s="172" t="s">
        <v>261</v>
      </c>
      <c r="C207" s="173" t="s">
        <v>262</v>
      </c>
      <c r="D207" s="174" t="s">
        <v>150</v>
      </c>
      <c r="E207" s="175">
        <v>2</v>
      </c>
      <c r="F207" s="175"/>
      <c r="G207" s="176">
        <f>E207*F207</f>
        <v>0</v>
      </c>
      <c r="O207" s="170">
        <v>2</v>
      </c>
      <c r="AA207" s="146">
        <v>3</v>
      </c>
      <c r="AB207" s="146">
        <v>1</v>
      </c>
      <c r="AC207" s="146">
        <v>42201750</v>
      </c>
      <c r="AZ207" s="146">
        <v>1</v>
      </c>
      <c r="BA207" s="146">
        <f>IF(AZ207=1,G207,0)</f>
        <v>0</v>
      </c>
      <c r="BB207" s="146">
        <f>IF(AZ207=2,G207,0)</f>
        <v>0</v>
      </c>
      <c r="BC207" s="146">
        <f>IF(AZ207=3,G207,0)</f>
        <v>0</v>
      </c>
      <c r="BD207" s="146">
        <f>IF(AZ207=4,G207,0)</f>
        <v>0</v>
      </c>
      <c r="BE207" s="146">
        <f>IF(AZ207=5,G207,0)</f>
        <v>0</v>
      </c>
      <c r="CA207" s="177">
        <v>3</v>
      </c>
      <c r="CB207" s="177">
        <v>1</v>
      </c>
      <c r="CZ207" s="146">
        <v>1.1299999999999999E-2</v>
      </c>
    </row>
    <row r="208" spans="1:104" x14ac:dyDescent="0.25">
      <c r="A208" s="178"/>
      <c r="B208" s="181"/>
      <c r="C208" s="237" t="s">
        <v>93</v>
      </c>
      <c r="D208" s="238"/>
      <c r="E208" s="182">
        <v>0</v>
      </c>
      <c r="F208" s="183"/>
      <c r="G208" s="184"/>
      <c r="M208" s="180" t="s">
        <v>93</v>
      </c>
      <c r="O208" s="170"/>
    </row>
    <row r="209" spans="1:104" x14ac:dyDescent="0.25">
      <c r="A209" s="178"/>
      <c r="B209" s="181"/>
      <c r="C209" s="237" t="s">
        <v>218</v>
      </c>
      <c r="D209" s="238"/>
      <c r="E209" s="182">
        <v>2</v>
      </c>
      <c r="F209" s="183"/>
      <c r="G209" s="184"/>
      <c r="M209" s="180" t="s">
        <v>218</v>
      </c>
      <c r="O209" s="170"/>
    </row>
    <row r="210" spans="1:104" x14ac:dyDescent="0.25">
      <c r="A210" s="171">
        <v>48</v>
      </c>
      <c r="B210" s="172" t="s">
        <v>263</v>
      </c>
      <c r="C210" s="173" t="s">
        <v>264</v>
      </c>
      <c r="D210" s="174" t="s">
        <v>150</v>
      </c>
      <c r="E210" s="175">
        <v>1</v>
      </c>
      <c r="F210" s="175"/>
      <c r="G210" s="176">
        <f>E210*F210</f>
        <v>0</v>
      </c>
      <c r="O210" s="170">
        <v>2</v>
      </c>
      <c r="AA210" s="146">
        <v>3</v>
      </c>
      <c r="AB210" s="146">
        <v>1</v>
      </c>
      <c r="AC210" s="146">
        <v>42201950</v>
      </c>
      <c r="AZ210" s="146">
        <v>1</v>
      </c>
      <c r="BA210" s="146">
        <f>IF(AZ210=1,G210,0)</f>
        <v>0</v>
      </c>
      <c r="BB210" s="146">
        <f>IF(AZ210=2,G210,0)</f>
        <v>0</v>
      </c>
      <c r="BC210" s="146">
        <f>IF(AZ210=3,G210,0)</f>
        <v>0</v>
      </c>
      <c r="BD210" s="146">
        <f>IF(AZ210=4,G210,0)</f>
        <v>0</v>
      </c>
      <c r="BE210" s="146">
        <f>IF(AZ210=5,G210,0)</f>
        <v>0</v>
      </c>
      <c r="CA210" s="177">
        <v>3</v>
      </c>
      <c r="CB210" s="177">
        <v>1</v>
      </c>
      <c r="CZ210" s="146">
        <v>1.1299999999999999E-2</v>
      </c>
    </row>
    <row r="211" spans="1:104" x14ac:dyDescent="0.25">
      <c r="A211" s="178"/>
      <c r="B211" s="181"/>
      <c r="C211" s="237" t="s">
        <v>93</v>
      </c>
      <c r="D211" s="238"/>
      <c r="E211" s="182">
        <v>0</v>
      </c>
      <c r="F211" s="183"/>
      <c r="G211" s="184"/>
      <c r="M211" s="180" t="s">
        <v>93</v>
      </c>
      <c r="O211" s="170"/>
    </row>
    <row r="212" spans="1:104" x14ac:dyDescent="0.25">
      <c r="A212" s="178"/>
      <c r="B212" s="181"/>
      <c r="C212" s="237" t="s">
        <v>221</v>
      </c>
      <c r="D212" s="238"/>
      <c r="E212" s="182">
        <v>1</v>
      </c>
      <c r="F212" s="183"/>
      <c r="G212" s="184"/>
      <c r="M212" s="180" t="s">
        <v>221</v>
      </c>
      <c r="O212" s="170"/>
    </row>
    <row r="213" spans="1:104" x14ac:dyDescent="0.25">
      <c r="A213" s="171">
        <v>49</v>
      </c>
      <c r="B213" s="172" t="s">
        <v>265</v>
      </c>
      <c r="C213" s="173" t="s">
        <v>266</v>
      </c>
      <c r="D213" s="174" t="s">
        <v>150</v>
      </c>
      <c r="E213" s="175">
        <v>10</v>
      </c>
      <c r="F213" s="175"/>
      <c r="G213" s="176">
        <f>E213*F213</f>
        <v>0</v>
      </c>
      <c r="O213" s="170">
        <v>2</v>
      </c>
      <c r="AA213" s="146">
        <v>3</v>
      </c>
      <c r="AB213" s="146">
        <v>1</v>
      </c>
      <c r="AC213" s="146">
        <v>42203481</v>
      </c>
      <c r="AZ213" s="146">
        <v>1</v>
      </c>
      <c r="BA213" s="146">
        <f>IF(AZ213=1,G213,0)</f>
        <v>0</v>
      </c>
      <c r="BB213" s="146">
        <f>IF(AZ213=2,G213,0)</f>
        <v>0</v>
      </c>
      <c r="BC213" s="146">
        <f>IF(AZ213=3,G213,0)</f>
        <v>0</v>
      </c>
      <c r="BD213" s="146">
        <f>IF(AZ213=4,G213,0)</f>
        <v>0</v>
      </c>
      <c r="BE213" s="146">
        <f>IF(AZ213=5,G213,0)</f>
        <v>0</v>
      </c>
      <c r="CA213" s="177">
        <v>3</v>
      </c>
      <c r="CB213" s="177">
        <v>1</v>
      </c>
      <c r="CZ213" s="146">
        <v>5.9999999999999995E-4</v>
      </c>
    </row>
    <row r="214" spans="1:104" x14ac:dyDescent="0.25">
      <c r="A214" s="178"/>
      <c r="B214" s="181"/>
      <c r="C214" s="237" t="s">
        <v>93</v>
      </c>
      <c r="D214" s="238"/>
      <c r="E214" s="182">
        <v>0</v>
      </c>
      <c r="F214" s="183"/>
      <c r="G214" s="184"/>
      <c r="M214" s="180" t="s">
        <v>93</v>
      </c>
      <c r="O214" s="170"/>
    </row>
    <row r="215" spans="1:104" x14ac:dyDescent="0.25">
      <c r="A215" s="178"/>
      <c r="B215" s="181"/>
      <c r="C215" s="237" t="s">
        <v>215</v>
      </c>
      <c r="D215" s="238"/>
      <c r="E215" s="182">
        <v>8</v>
      </c>
      <c r="F215" s="183"/>
      <c r="G215" s="184"/>
      <c r="M215" s="180" t="s">
        <v>215</v>
      </c>
      <c r="O215" s="170"/>
    </row>
    <row r="216" spans="1:104" x14ac:dyDescent="0.25">
      <c r="A216" s="178"/>
      <c r="B216" s="181"/>
      <c r="C216" s="237" t="s">
        <v>218</v>
      </c>
      <c r="D216" s="238"/>
      <c r="E216" s="182">
        <v>2</v>
      </c>
      <c r="F216" s="183"/>
      <c r="G216" s="184"/>
      <c r="M216" s="180" t="s">
        <v>218</v>
      </c>
      <c r="O216" s="170"/>
    </row>
    <row r="217" spans="1:104" x14ac:dyDescent="0.25">
      <c r="A217" s="171">
        <v>50</v>
      </c>
      <c r="B217" s="172" t="s">
        <v>267</v>
      </c>
      <c r="C217" s="173" t="s">
        <v>268</v>
      </c>
      <c r="D217" s="174" t="s">
        <v>150</v>
      </c>
      <c r="E217" s="175">
        <v>1</v>
      </c>
      <c r="F217" s="175"/>
      <c r="G217" s="176">
        <f>E217*F217</f>
        <v>0</v>
      </c>
      <c r="O217" s="170">
        <v>2</v>
      </c>
      <c r="AA217" s="146">
        <v>3</v>
      </c>
      <c r="AB217" s="146">
        <v>1</v>
      </c>
      <c r="AC217" s="146">
        <v>42203482</v>
      </c>
      <c r="AZ217" s="146">
        <v>1</v>
      </c>
      <c r="BA217" s="146">
        <f>IF(AZ217=1,G217,0)</f>
        <v>0</v>
      </c>
      <c r="BB217" s="146">
        <f>IF(AZ217=2,G217,0)</f>
        <v>0</v>
      </c>
      <c r="BC217" s="146">
        <f>IF(AZ217=3,G217,0)</f>
        <v>0</v>
      </c>
      <c r="BD217" s="146">
        <f>IF(AZ217=4,G217,0)</f>
        <v>0</v>
      </c>
      <c r="BE217" s="146">
        <f>IF(AZ217=5,G217,0)</f>
        <v>0</v>
      </c>
      <c r="CA217" s="177">
        <v>3</v>
      </c>
      <c r="CB217" s="177">
        <v>1</v>
      </c>
      <c r="CZ217" s="146">
        <v>5.9999999999999995E-4</v>
      </c>
    </row>
    <row r="218" spans="1:104" x14ac:dyDescent="0.25">
      <c r="A218" s="178"/>
      <c r="B218" s="181"/>
      <c r="C218" s="237" t="s">
        <v>93</v>
      </c>
      <c r="D218" s="238"/>
      <c r="E218" s="182">
        <v>0</v>
      </c>
      <c r="F218" s="183"/>
      <c r="G218" s="184"/>
      <c r="M218" s="180" t="s">
        <v>93</v>
      </c>
      <c r="O218" s="170"/>
    </row>
    <row r="219" spans="1:104" x14ac:dyDescent="0.25">
      <c r="A219" s="178"/>
      <c r="B219" s="181"/>
      <c r="C219" s="237" t="s">
        <v>221</v>
      </c>
      <c r="D219" s="238"/>
      <c r="E219" s="182">
        <v>1</v>
      </c>
      <c r="F219" s="183"/>
      <c r="G219" s="184"/>
      <c r="M219" s="180" t="s">
        <v>221</v>
      </c>
      <c r="O219" s="170"/>
    </row>
    <row r="220" spans="1:104" x14ac:dyDescent="0.25">
      <c r="A220" s="171">
        <v>51</v>
      </c>
      <c r="B220" s="172" t="s">
        <v>269</v>
      </c>
      <c r="C220" s="173" t="s">
        <v>270</v>
      </c>
      <c r="D220" s="174" t="s">
        <v>150</v>
      </c>
      <c r="E220" s="175">
        <v>1</v>
      </c>
      <c r="F220" s="175"/>
      <c r="G220" s="176">
        <f>E220*F220</f>
        <v>0</v>
      </c>
      <c r="O220" s="170">
        <v>2</v>
      </c>
      <c r="AA220" s="146">
        <v>3</v>
      </c>
      <c r="AB220" s="146">
        <v>1</v>
      </c>
      <c r="AC220" s="146">
        <v>42207800.009999998</v>
      </c>
      <c r="AZ220" s="146">
        <v>1</v>
      </c>
      <c r="BA220" s="146">
        <f>IF(AZ220=1,G220,0)</f>
        <v>0</v>
      </c>
      <c r="BB220" s="146">
        <f>IF(AZ220=2,G220,0)</f>
        <v>0</v>
      </c>
      <c r="BC220" s="146">
        <f>IF(AZ220=3,G220,0)</f>
        <v>0</v>
      </c>
      <c r="BD220" s="146">
        <f>IF(AZ220=4,G220,0)</f>
        <v>0</v>
      </c>
      <c r="BE220" s="146">
        <f>IF(AZ220=5,G220,0)</f>
        <v>0</v>
      </c>
      <c r="CA220" s="177">
        <v>3</v>
      </c>
      <c r="CB220" s="177">
        <v>1</v>
      </c>
      <c r="CZ220" s="146">
        <v>6.1999999999999998E-3</v>
      </c>
    </row>
    <row r="221" spans="1:104" x14ac:dyDescent="0.25">
      <c r="A221" s="178"/>
      <c r="B221" s="179"/>
      <c r="C221" s="234" t="s">
        <v>271</v>
      </c>
      <c r="D221" s="235"/>
      <c r="E221" s="235"/>
      <c r="F221" s="235"/>
      <c r="G221" s="236"/>
      <c r="L221" s="180" t="s">
        <v>271</v>
      </c>
      <c r="O221" s="170">
        <v>3</v>
      </c>
    </row>
    <row r="222" spans="1:104" x14ac:dyDescent="0.25">
      <c r="A222" s="178"/>
      <c r="B222" s="179"/>
      <c r="C222" s="234" t="s">
        <v>272</v>
      </c>
      <c r="D222" s="235"/>
      <c r="E222" s="235"/>
      <c r="F222" s="235"/>
      <c r="G222" s="236"/>
      <c r="L222" s="180" t="s">
        <v>272</v>
      </c>
      <c r="O222" s="170">
        <v>3</v>
      </c>
    </row>
    <row r="223" spans="1:104" x14ac:dyDescent="0.25">
      <c r="A223" s="178"/>
      <c r="B223" s="181"/>
      <c r="C223" s="237" t="s">
        <v>93</v>
      </c>
      <c r="D223" s="238"/>
      <c r="E223" s="182">
        <v>0</v>
      </c>
      <c r="F223" s="183"/>
      <c r="G223" s="184"/>
      <c r="M223" s="180" t="s">
        <v>93</v>
      </c>
      <c r="O223" s="170"/>
    </row>
    <row r="224" spans="1:104" x14ac:dyDescent="0.25">
      <c r="A224" s="178"/>
      <c r="B224" s="181"/>
      <c r="C224" s="237" t="s">
        <v>273</v>
      </c>
      <c r="D224" s="238"/>
      <c r="E224" s="182">
        <v>1</v>
      </c>
      <c r="F224" s="183"/>
      <c r="G224" s="184"/>
      <c r="M224" s="180" t="s">
        <v>273</v>
      </c>
      <c r="O224" s="170"/>
    </row>
    <row r="225" spans="1:104" x14ac:dyDescent="0.25">
      <c r="A225" s="171">
        <v>52</v>
      </c>
      <c r="B225" s="172" t="s">
        <v>274</v>
      </c>
      <c r="C225" s="173" t="s">
        <v>275</v>
      </c>
      <c r="D225" s="174" t="s">
        <v>150</v>
      </c>
      <c r="E225" s="175">
        <v>1</v>
      </c>
      <c r="F225" s="175"/>
      <c r="G225" s="176">
        <f>E225*F225</f>
        <v>0</v>
      </c>
      <c r="O225" s="170">
        <v>2</v>
      </c>
      <c r="AA225" s="146">
        <v>3</v>
      </c>
      <c r="AB225" s="146">
        <v>1</v>
      </c>
      <c r="AC225" s="146">
        <v>42207994.039999999</v>
      </c>
      <c r="AZ225" s="146">
        <v>1</v>
      </c>
      <c r="BA225" s="146">
        <f>IF(AZ225=1,G225,0)</f>
        <v>0</v>
      </c>
      <c r="BB225" s="146">
        <f>IF(AZ225=2,G225,0)</f>
        <v>0</v>
      </c>
      <c r="BC225" s="146">
        <f>IF(AZ225=3,G225,0)</f>
        <v>0</v>
      </c>
      <c r="BD225" s="146">
        <f>IF(AZ225=4,G225,0)</f>
        <v>0</v>
      </c>
      <c r="BE225" s="146">
        <f>IF(AZ225=5,G225,0)</f>
        <v>0</v>
      </c>
      <c r="CA225" s="177">
        <v>3</v>
      </c>
      <c r="CB225" s="177">
        <v>1</v>
      </c>
      <c r="CZ225" s="146">
        <v>6.1999999999999998E-3</v>
      </c>
    </row>
    <row r="226" spans="1:104" x14ac:dyDescent="0.25">
      <c r="A226" s="178"/>
      <c r="B226" s="181"/>
      <c r="C226" s="237" t="s">
        <v>93</v>
      </c>
      <c r="D226" s="238"/>
      <c r="E226" s="182">
        <v>0</v>
      </c>
      <c r="F226" s="183"/>
      <c r="G226" s="184"/>
      <c r="M226" s="180" t="s">
        <v>93</v>
      </c>
      <c r="O226" s="170"/>
    </row>
    <row r="227" spans="1:104" x14ac:dyDescent="0.25">
      <c r="A227" s="178"/>
      <c r="B227" s="181"/>
      <c r="C227" s="237" t="s">
        <v>168</v>
      </c>
      <c r="D227" s="238"/>
      <c r="E227" s="182">
        <v>1</v>
      </c>
      <c r="F227" s="183"/>
      <c r="G227" s="184"/>
      <c r="M227" s="180" t="s">
        <v>168</v>
      </c>
      <c r="O227" s="170"/>
    </row>
    <row r="228" spans="1:104" x14ac:dyDescent="0.25">
      <c r="A228" s="171">
        <v>53</v>
      </c>
      <c r="B228" s="172" t="s">
        <v>276</v>
      </c>
      <c r="C228" s="173" t="s">
        <v>277</v>
      </c>
      <c r="D228" s="174" t="s">
        <v>150</v>
      </c>
      <c r="E228" s="175">
        <v>1</v>
      </c>
      <c r="F228" s="175"/>
      <c r="G228" s="176">
        <f>E228*F228</f>
        <v>0</v>
      </c>
      <c r="O228" s="170">
        <v>2</v>
      </c>
      <c r="AA228" s="146">
        <v>3</v>
      </c>
      <c r="AB228" s="146">
        <v>1</v>
      </c>
      <c r="AC228" s="146">
        <v>42209999</v>
      </c>
      <c r="AZ228" s="146">
        <v>1</v>
      </c>
      <c r="BA228" s="146">
        <f>IF(AZ228=1,G228,0)</f>
        <v>0</v>
      </c>
      <c r="BB228" s="146">
        <f>IF(AZ228=2,G228,0)</f>
        <v>0</v>
      </c>
      <c r="BC228" s="146">
        <f>IF(AZ228=3,G228,0)</f>
        <v>0</v>
      </c>
      <c r="BD228" s="146">
        <f>IF(AZ228=4,G228,0)</f>
        <v>0</v>
      </c>
      <c r="BE228" s="146">
        <f>IF(AZ228=5,G228,0)</f>
        <v>0</v>
      </c>
      <c r="CA228" s="177">
        <v>3</v>
      </c>
      <c r="CB228" s="177">
        <v>1</v>
      </c>
      <c r="CZ228" s="146">
        <v>4.7999999999999996E-3</v>
      </c>
    </row>
    <row r="229" spans="1:104" x14ac:dyDescent="0.25">
      <c r="A229" s="178"/>
      <c r="B229" s="181"/>
      <c r="C229" s="237" t="s">
        <v>93</v>
      </c>
      <c r="D229" s="238"/>
      <c r="E229" s="182">
        <v>0</v>
      </c>
      <c r="F229" s="183"/>
      <c r="G229" s="184"/>
      <c r="M229" s="180" t="s">
        <v>93</v>
      </c>
      <c r="O229" s="170"/>
    </row>
    <row r="230" spans="1:104" x14ac:dyDescent="0.25">
      <c r="A230" s="178"/>
      <c r="B230" s="181"/>
      <c r="C230" s="237" t="s">
        <v>221</v>
      </c>
      <c r="D230" s="238"/>
      <c r="E230" s="182">
        <v>1</v>
      </c>
      <c r="F230" s="183"/>
      <c r="G230" s="184"/>
      <c r="M230" s="180" t="s">
        <v>221</v>
      </c>
      <c r="O230" s="170"/>
    </row>
    <row r="231" spans="1:104" x14ac:dyDescent="0.25">
      <c r="A231" s="171">
        <v>54</v>
      </c>
      <c r="B231" s="172" t="s">
        <v>278</v>
      </c>
      <c r="C231" s="173" t="s">
        <v>279</v>
      </c>
      <c r="D231" s="174" t="s">
        <v>150</v>
      </c>
      <c r="E231" s="175">
        <v>3</v>
      </c>
      <c r="F231" s="175"/>
      <c r="G231" s="176">
        <f>E231*F231</f>
        <v>0</v>
      </c>
      <c r="O231" s="170">
        <v>2</v>
      </c>
      <c r="AA231" s="146">
        <v>3</v>
      </c>
      <c r="AB231" s="146">
        <v>1</v>
      </c>
      <c r="AC231" s="146">
        <v>42228310.100000001</v>
      </c>
      <c r="AZ231" s="146">
        <v>1</v>
      </c>
      <c r="BA231" s="146">
        <f>IF(AZ231=1,G231,0)</f>
        <v>0</v>
      </c>
      <c r="BB231" s="146">
        <f>IF(AZ231=2,G231,0)</f>
        <v>0</v>
      </c>
      <c r="BC231" s="146">
        <f>IF(AZ231=3,G231,0)</f>
        <v>0</v>
      </c>
      <c r="BD231" s="146">
        <f>IF(AZ231=4,G231,0)</f>
        <v>0</v>
      </c>
      <c r="BE231" s="146">
        <f>IF(AZ231=5,G231,0)</f>
        <v>0</v>
      </c>
      <c r="CA231" s="177">
        <v>3</v>
      </c>
      <c r="CB231" s="177">
        <v>1</v>
      </c>
      <c r="CZ231" s="146">
        <v>1.6500000000000001E-2</v>
      </c>
    </row>
    <row r="232" spans="1:104" x14ac:dyDescent="0.25">
      <c r="A232" s="178"/>
      <c r="B232" s="179"/>
      <c r="C232" s="234" t="s">
        <v>280</v>
      </c>
      <c r="D232" s="235"/>
      <c r="E232" s="235"/>
      <c r="F232" s="235"/>
      <c r="G232" s="236"/>
      <c r="L232" s="180" t="s">
        <v>280</v>
      </c>
      <c r="O232" s="170">
        <v>3</v>
      </c>
    </row>
    <row r="233" spans="1:104" x14ac:dyDescent="0.25">
      <c r="A233" s="178"/>
      <c r="B233" s="179"/>
      <c r="C233" s="234" t="s">
        <v>281</v>
      </c>
      <c r="D233" s="235"/>
      <c r="E233" s="235"/>
      <c r="F233" s="235"/>
      <c r="G233" s="236"/>
      <c r="L233" s="180" t="s">
        <v>281</v>
      </c>
      <c r="O233" s="170">
        <v>3</v>
      </c>
    </row>
    <row r="234" spans="1:104" x14ac:dyDescent="0.25">
      <c r="A234" s="178"/>
      <c r="B234" s="179"/>
      <c r="C234" s="234" t="s">
        <v>282</v>
      </c>
      <c r="D234" s="235"/>
      <c r="E234" s="235"/>
      <c r="F234" s="235"/>
      <c r="G234" s="236"/>
      <c r="L234" s="180" t="s">
        <v>282</v>
      </c>
      <c r="O234" s="170">
        <v>3</v>
      </c>
    </row>
    <row r="235" spans="1:104" x14ac:dyDescent="0.25">
      <c r="A235" s="178"/>
      <c r="B235" s="179"/>
      <c r="C235" s="234" t="s">
        <v>283</v>
      </c>
      <c r="D235" s="235"/>
      <c r="E235" s="235"/>
      <c r="F235" s="235"/>
      <c r="G235" s="236"/>
      <c r="L235" s="180" t="s">
        <v>283</v>
      </c>
      <c r="O235" s="170">
        <v>3</v>
      </c>
    </row>
    <row r="236" spans="1:104" x14ac:dyDescent="0.25">
      <c r="A236" s="178"/>
      <c r="B236" s="179"/>
      <c r="C236" s="234" t="s">
        <v>284</v>
      </c>
      <c r="D236" s="235"/>
      <c r="E236" s="235"/>
      <c r="F236" s="235"/>
      <c r="G236" s="236"/>
      <c r="L236" s="180" t="s">
        <v>284</v>
      </c>
      <c r="O236" s="170">
        <v>3</v>
      </c>
    </row>
    <row r="237" spans="1:104" x14ac:dyDescent="0.25">
      <c r="A237" s="178"/>
      <c r="B237" s="179"/>
      <c r="C237" s="234" t="s">
        <v>285</v>
      </c>
      <c r="D237" s="235"/>
      <c r="E237" s="235"/>
      <c r="F237" s="235"/>
      <c r="G237" s="236"/>
      <c r="L237" s="180" t="s">
        <v>285</v>
      </c>
      <c r="O237" s="170">
        <v>3</v>
      </c>
    </row>
    <row r="238" spans="1:104" x14ac:dyDescent="0.25">
      <c r="A238" s="178"/>
      <c r="B238" s="181"/>
      <c r="C238" s="237" t="s">
        <v>93</v>
      </c>
      <c r="D238" s="238"/>
      <c r="E238" s="182">
        <v>0</v>
      </c>
      <c r="F238" s="183"/>
      <c r="G238" s="184"/>
      <c r="M238" s="180" t="s">
        <v>93</v>
      </c>
      <c r="O238" s="170"/>
    </row>
    <row r="239" spans="1:104" x14ac:dyDescent="0.25">
      <c r="A239" s="178"/>
      <c r="B239" s="181"/>
      <c r="C239" s="237" t="s">
        <v>286</v>
      </c>
      <c r="D239" s="238"/>
      <c r="E239" s="182">
        <v>3</v>
      </c>
      <c r="F239" s="183"/>
      <c r="G239" s="184"/>
      <c r="M239" s="180" t="s">
        <v>286</v>
      </c>
      <c r="O239" s="170"/>
    </row>
    <row r="240" spans="1:104" x14ac:dyDescent="0.25">
      <c r="A240" s="171">
        <v>55</v>
      </c>
      <c r="B240" s="172" t="s">
        <v>287</v>
      </c>
      <c r="C240" s="173" t="s">
        <v>288</v>
      </c>
      <c r="D240" s="174" t="s">
        <v>150</v>
      </c>
      <c r="E240" s="175">
        <v>2</v>
      </c>
      <c r="F240" s="175"/>
      <c r="G240" s="176">
        <f>E240*F240</f>
        <v>0</v>
      </c>
      <c r="O240" s="170">
        <v>2</v>
      </c>
      <c r="AA240" s="146">
        <v>3</v>
      </c>
      <c r="AB240" s="146">
        <v>1</v>
      </c>
      <c r="AC240" s="146">
        <v>42293250</v>
      </c>
      <c r="AZ240" s="146">
        <v>1</v>
      </c>
      <c r="BA240" s="146">
        <f>IF(AZ240=1,G240,0)</f>
        <v>0</v>
      </c>
      <c r="BB240" s="146">
        <f>IF(AZ240=2,G240,0)</f>
        <v>0</v>
      </c>
      <c r="BC240" s="146">
        <f>IF(AZ240=3,G240,0)</f>
        <v>0</v>
      </c>
      <c r="BD240" s="146">
        <f>IF(AZ240=4,G240,0)</f>
        <v>0</v>
      </c>
      <c r="BE240" s="146">
        <f>IF(AZ240=5,G240,0)</f>
        <v>0</v>
      </c>
      <c r="CA240" s="177">
        <v>3</v>
      </c>
      <c r="CB240" s="177">
        <v>1</v>
      </c>
      <c r="CZ240" s="146">
        <v>7.3000000000000001E-3</v>
      </c>
    </row>
    <row r="241" spans="1:104" x14ac:dyDescent="0.25">
      <c r="A241" s="178"/>
      <c r="B241" s="181"/>
      <c r="C241" s="237" t="s">
        <v>93</v>
      </c>
      <c r="D241" s="238"/>
      <c r="E241" s="182">
        <v>0</v>
      </c>
      <c r="F241" s="183"/>
      <c r="G241" s="184"/>
      <c r="M241" s="180" t="s">
        <v>93</v>
      </c>
      <c r="O241" s="170"/>
    </row>
    <row r="242" spans="1:104" x14ac:dyDescent="0.25">
      <c r="A242" s="178"/>
      <c r="B242" s="181"/>
      <c r="C242" s="237" t="s">
        <v>218</v>
      </c>
      <c r="D242" s="238"/>
      <c r="E242" s="182">
        <v>2</v>
      </c>
      <c r="F242" s="183"/>
      <c r="G242" s="184"/>
      <c r="M242" s="180" t="s">
        <v>218</v>
      </c>
      <c r="O242" s="170"/>
    </row>
    <row r="243" spans="1:104" x14ac:dyDescent="0.25">
      <c r="A243" s="171">
        <v>56</v>
      </c>
      <c r="B243" s="172" t="s">
        <v>289</v>
      </c>
      <c r="C243" s="173" t="s">
        <v>290</v>
      </c>
      <c r="D243" s="174" t="s">
        <v>150</v>
      </c>
      <c r="E243" s="175">
        <v>1</v>
      </c>
      <c r="F243" s="175"/>
      <c r="G243" s="176">
        <f>E243*F243</f>
        <v>0</v>
      </c>
      <c r="O243" s="170">
        <v>2</v>
      </c>
      <c r="AA243" s="146">
        <v>3</v>
      </c>
      <c r="AB243" s="146">
        <v>1</v>
      </c>
      <c r="AC243" s="146">
        <v>552599939</v>
      </c>
      <c r="AZ243" s="146">
        <v>1</v>
      </c>
      <c r="BA243" s="146">
        <f>IF(AZ243=1,G243,0)</f>
        <v>0</v>
      </c>
      <c r="BB243" s="146">
        <f>IF(AZ243=2,G243,0)</f>
        <v>0</v>
      </c>
      <c r="BC243" s="146">
        <f>IF(AZ243=3,G243,0)</f>
        <v>0</v>
      </c>
      <c r="BD243" s="146">
        <f>IF(AZ243=4,G243,0)</f>
        <v>0</v>
      </c>
      <c r="BE243" s="146">
        <f>IF(AZ243=5,G243,0)</f>
        <v>0</v>
      </c>
      <c r="CA243" s="177">
        <v>3</v>
      </c>
      <c r="CB243" s="177">
        <v>1</v>
      </c>
      <c r="CZ243" s="146">
        <v>1.49E-2</v>
      </c>
    </row>
    <row r="244" spans="1:104" x14ac:dyDescent="0.25">
      <c r="A244" s="178"/>
      <c r="B244" s="181"/>
      <c r="C244" s="237" t="s">
        <v>93</v>
      </c>
      <c r="D244" s="238"/>
      <c r="E244" s="182">
        <v>0</v>
      </c>
      <c r="F244" s="183"/>
      <c r="G244" s="184"/>
      <c r="M244" s="180" t="s">
        <v>93</v>
      </c>
      <c r="O244" s="170"/>
    </row>
    <row r="245" spans="1:104" x14ac:dyDescent="0.25">
      <c r="A245" s="178"/>
      <c r="B245" s="181"/>
      <c r="C245" s="237" t="s">
        <v>172</v>
      </c>
      <c r="D245" s="238"/>
      <c r="E245" s="182">
        <v>1</v>
      </c>
      <c r="F245" s="183"/>
      <c r="G245" s="184"/>
      <c r="M245" s="180" t="s">
        <v>172</v>
      </c>
      <c r="O245" s="170"/>
    </row>
    <row r="246" spans="1:104" x14ac:dyDescent="0.25">
      <c r="A246" s="171">
        <v>57</v>
      </c>
      <c r="B246" s="172" t="s">
        <v>291</v>
      </c>
      <c r="C246" s="173" t="s">
        <v>292</v>
      </c>
      <c r="D246" s="174" t="s">
        <v>150</v>
      </c>
      <c r="E246" s="175">
        <v>1</v>
      </c>
      <c r="F246" s="175"/>
      <c r="G246" s="176">
        <f>E246*F246</f>
        <v>0</v>
      </c>
      <c r="O246" s="170">
        <v>2</v>
      </c>
      <c r="AA246" s="146">
        <v>3</v>
      </c>
      <c r="AB246" s="146">
        <v>1</v>
      </c>
      <c r="AC246" s="146">
        <v>5526009702.1000004</v>
      </c>
      <c r="AZ246" s="146">
        <v>1</v>
      </c>
      <c r="BA246" s="146">
        <f>IF(AZ246=1,G246,0)</f>
        <v>0</v>
      </c>
      <c r="BB246" s="146">
        <f>IF(AZ246=2,G246,0)</f>
        <v>0</v>
      </c>
      <c r="BC246" s="146">
        <f>IF(AZ246=3,G246,0)</f>
        <v>0</v>
      </c>
      <c r="BD246" s="146">
        <f>IF(AZ246=4,G246,0)</f>
        <v>0</v>
      </c>
      <c r="BE246" s="146">
        <f>IF(AZ246=5,G246,0)</f>
        <v>0</v>
      </c>
      <c r="CA246" s="177">
        <v>3</v>
      </c>
      <c r="CB246" s="177">
        <v>1</v>
      </c>
      <c r="CZ246" s="146">
        <v>1.2200000000000001E-2</v>
      </c>
    </row>
    <row r="247" spans="1:104" x14ac:dyDescent="0.25">
      <c r="A247" s="178"/>
      <c r="B247" s="181"/>
      <c r="C247" s="237" t="s">
        <v>93</v>
      </c>
      <c r="D247" s="238"/>
      <c r="E247" s="182">
        <v>0</v>
      </c>
      <c r="F247" s="183"/>
      <c r="G247" s="184"/>
      <c r="M247" s="180" t="s">
        <v>93</v>
      </c>
      <c r="O247" s="170"/>
    </row>
    <row r="248" spans="1:104" x14ac:dyDescent="0.25">
      <c r="A248" s="178"/>
      <c r="B248" s="181"/>
      <c r="C248" s="237" t="s">
        <v>167</v>
      </c>
      <c r="D248" s="238"/>
      <c r="E248" s="182">
        <v>1</v>
      </c>
      <c r="F248" s="183"/>
      <c r="G248" s="184"/>
      <c r="M248" s="180" t="s">
        <v>167</v>
      </c>
      <c r="O248" s="170"/>
    </row>
    <row r="249" spans="1:104" x14ac:dyDescent="0.25">
      <c r="A249" s="185"/>
      <c r="B249" s="186" t="s">
        <v>71</v>
      </c>
      <c r="C249" s="187" t="str">
        <f>CONCATENATE(B91," ",C91)</f>
        <v>8 Trubní vedení</v>
      </c>
      <c r="D249" s="188"/>
      <c r="E249" s="189"/>
      <c r="F249" s="190"/>
      <c r="G249" s="191">
        <f>SUM(G91:G248)</f>
        <v>0</v>
      </c>
      <c r="O249" s="170">
        <v>4</v>
      </c>
      <c r="BA249" s="192">
        <f>SUM(BA91:BA248)</f>
        <v>0</v>
      </c>
      <c r="BB249" s="192">
        <f>SUM(BB91:BB248)</f>
        <v>0</v>
      </c>
      <c r="BC249" s="192">
        <f>SUM(BC91:BC248)</f>
        <v>0</v>
      </c>
      <c r="BD249" s="192">
        <f>SUM(BD91:BD248)</f>
        <v>0</v>
      </c>
      <c r="BE249" s="192">
        <f>SUM(BE91:BE248)</f>
        <v>0</v>
      </c>
    </row>
    <row r="250" spans="1:104" x14ac:dyDescent="0.25">
      <c r="A250" s="163" t="s">
        <v>68</v>
      </c>
      <c r="B250" s="164" t="s">
        <v>293</v>
      </c>
      <c r="C250" s="165" t="s">
        <v>294</v>
      </c>
      <c r="D250" s="166"/>
      <c r="E250" s="167"/>
      <c r="F250" s="167"/>
      <c r="G250" s="168"/>
      <c r="H250" s="169"/>
      <c r="I250" s="169"/>
      <c r="O250" s="170">
        <v>1</v>
      </c>
    </row>
    <row r="251" spans="1:104" x14ac:dyDescent="0.25">
      <c r="A251" s="171">
        <v>58</v>
      </c>
      <c r="B251" s="172" t="s">
        <v>295</v>
      </c>
      <c r="C251" s="173" t="s">
        <v>296</v>
      </c>
      <c r="D251" s="174" t="s">
        <v>140</v>
      </c>
      <c r="E251" s="175">
        <v>570.43290113</v>
      </c>
      <c r="F251" s="175"/>
      <c r="G251" s="176">
        <f>E251*F251</f>
        <v>0</v>
      </c>
      <c r="O251" s="170">
        <v>2</v>
      </c>
      <c r="AA251" s="146">
        <v>7</v>
      </c>
      <c r="AB251" s="146">
        <v>1</v>
      </c>
      <c r="AC251" s="146">
        <v>2</v>
      </c>
      <c r="AZ251" s="146">
        <v>1</v>
      </c>
      <c r="BA251" s="146">
        <f>IF(AZ251=1,G251,0)</f>
        <v>0</v>
      </c>
      <c r="BB251" s="146">
        <f>IF(AZ251=2,G251,0)</f>
        <v>0</v>
      </c>
      <c r="BC251" s="146">
        <f>IF(AZ251=3,G251,0)</f>
        <v>0</v>
      </c>
      <c r="BD251" s="146">
        <f>IF(AZ251=4,G251,0)</f>
        <v>0</v>
      </c>
      <c r="BE251" s="146">
        <f>IF(AZ251=5,G251,0)</f>
        <v>0</v>
      </c>
      <c r="CA251" s="177">
        <v>7</v>
      </c>
      <c r="CB251" s="177">
        <v>1</v>
      </c>
      <c r="CZ251" s="146">
        <v>0</v>
      </c>
    </row>
    <row r="252" spans="1:104" x14ac:dyDescent="0.25">
      <c r="A252" s="185"/>
      <c r="B252" s="186" t="s">
        <v>71</v>
      </c>
      <c r="C252" s="187" t="str">
        <f>CONCATENATE(B250," ",C250)</f>
        <v>99 Staveništní přesun hmot</v>
      </c>
      <c r="D252" s="188"/>
      <c r="E252" s="189"/>
      <c r="F252" s="190"/>
      <c r="G252" s="191">
        <f>SUM(G250:G251)</f>
        <v>0</v>
      </c>
      <c r="O252" s="170">
        <v>4</v>
      </c>
      <c r="BA252" s="192">
        <f>SUM(BA250:BA251)</f>
        <v>0</v>
      </c>
      <c r="BB252" s="192">
        <f>SUM(BB250:BB251)</f>
        <v>0</v>
      </c>
      <c r="BC252" s="192">
        <f>SUM(BC250:BC251)</f>
        <v>0</v>
      </c>
      <c r="BD252" s="192">
        <f>SUM(BD250:BD251)</f>
        <v>0</v>
      </c>
      <c r="BE252" s="192">
        <f>SUM(BE250:BE251)</f>
        <v>0</v>
      </c>
    </row>
    <row r="253" spans="1:104" x14ac:dyDescent="0.25">
      <c r="E253" s="146"/>
    </row>
    <row r="254" spans="1:104" x14ac:dyDescent="0.25">
      <c r="E254" s="146"/>
    </row>
    <row r="255" spans="1:104" x14ac:dyDescent="0.25">
      <c r="E255" s="146"/>
    </row>
    <row r="256" spans="1:104" x14ac:dyDescent="0.25">
      <c r="E256" s="146"/>
    </row>
    <row r="257" spans="5:5" x14ac:dyDescent="0.25">
      <c r="E257" s="146"/>
    </row>
    <row r="258" spans="5:5" x14ac:dyDescent="0.25">
      <c r="E258" s="146"/>
    </row>
    <row r="259" spans="5:5" x14ac:dyDescent="0.25">
      <c r="E259" s="146"/>
    </row>
    <row r="260" spans="5:5" x14ac:dyDescent="0.25">
      <c r="E260" s="146"/>
    </row>
    <row r="261" spans="5:5" x14ac:dyDescent="0.25">
      <c r="E261" s="146"/>
    </row>
    <row r="262" spans="5:5" x14ac:dyDescent="0.25">
      <c r="E262" s="146"/>
    </row>
    <row r="263" spans="5:5" x14ac:dyDescent="0.25">
      <c r="E263" s="146"/>
    </row>
    <row r="264" spans="5:5" x14ac:dyDescent="0.25">
      <c r="E264" s="146"/>
    </row>
    <row r="265" spans="5:5" x14ac:dyDescent="0.25">
      <c r="E265" s="146"/>
    </row>
    <row r="266" spans="5:5" x14ac:dyDescent="0.25">
      <c r="E266" s="146"/>
    </row>
    <row r="267" spans="5:5" x14ac:dyDescent="0.25">
      <c r="E267" s="146"/>
    </row>
    <row r="268" spans="5:5" x14ac:dyDescent="0.25">
      <c r="E268" s="146"/>
    </row>
    <row r="269" spans="5:5" x14ac:dyDescent="0.25">
      <c r="E269" s="146"/>
    </row>
    <row r="270" spans="5:5" x14ac:dyDescent="0.25">
      <c r="E270" s="146"/>
    </row>
    <row r="271" spans="5:5" x14ac:dyDescent="0.25">
      <c r="E271" s="146"/>
    </row>
    <row r="272" spans="5:5" x14ac:dyDescent="0.25">
      <c r="E272" s="146"/>
    </row>
    <row r="273" spans="1:7" x14ac:dyDescent="0.25">
      <c r="E273" s="146"/>
    </row>
    <row r="274" spans="1:7" x14ac:dyDescent="0.25">
      <c r="E274" s="146"/>
    </row>
    <row r="275" spans="1:7" x14ac:dyDescent="0.25">
      <c r="E275" s="146"/>
    </row>
    <row r="276" spans="1:7" x14ac:dyDescent="0.25">
      <c r="A276" s="193"/>
      <c r="B276" s="193"/>
      <c r="C276" s="193"/>
      <c r="D276" s="193"/>
      <c r="E276" s="193"/>
      <c r="F276" s="193"/>
      <c r="G276" s="193"/>
    </row>
    <row r="277" spans="1:7" x14ac:dyDescent="0.25">
      <c r="A277" s="193"/>
      <c r="B277" s="193"/>
      <c r="C277" s="193"/>
      <c r="D277" s="193"/>
      <c r="E277" s="193"/>
      <c r="F277" s="193"/>
      <c r="G277" s="193"/>
    </row>
    <row r="278" spans="1:7" x14ac:dyDescent="0.25">
      <c r="A278" s="193"/>
      <c r="B278" s="193"/>
      <c r="C278" s="193"/>
      <c r="D278" s="193"/>
      <c r="E278" s="193"/>
      <c r="F278" s="193"/>
      <c r="G278" s="193"/>
    </row>
    <row r="279" spans="1:7" x14ac:dyDescent="0.25">
      <c r="A279" s="193"/>
      <c r="B279" s="193"/>
      <c r="C279" s="193"/>
      <c r="D279" s="193"/>
      <c r="E279" s="193"/>
      <c r="F279" s="193"/>
      <c r="G279" s="193"/>
    </row>
    <row r="280" spans="1:7" x14ac:dyDescent="0.25">
      <c r="E280" s="146"/>
    </row>
    <row r="281" spans="1:7" x14ac:dyDescent="0.25">
      <c r="E281" s="146"/>
    </row>
    <row r="282" spans="1:7" x14ac:dyDescent="0.25">
      <c r="E282" s="146"/>
    </row>
    <row r="283" spans="1:7" x14ac:dyDescent="0.25">
      <c r="E283" s="146"/>
    </row>
    <row r="284" spans="1:7" x14ac:dyDescent="0.25">
      <c r="E284" s="146"/>
    </row>
    <row r="285" spans="1:7" x14ac:dyDescent="0.25">
      <c r="E285" s="146"/>
    </row>
    <row r="286" spans="1:7" x14ac:dyDescent="0.25">
      <c r="E286" s="146"/>
    </row>
    <row r="287" spans="1:7" x14ac:dyDescent="0.25">
      <c r="E287" s="146"/>
    </row>
    <row r="288" spans="1:7" x14ac:dyDescent="0.25">
      <c r="E288" s="146"/>
    </row>
    <row r="289" spans="5:5" x14ac:dyDescent="0.25">
      <c r="E289" s="146"/>
    </row>
    <row r="290" spans="5:5" x14ac:dyDescent="0.25">
      <c r="E290" s="146"/>
    </row>
    <row r="291" spans="5:5" x14ac:dyDescent="0.25">
      <c r="E291" s="146"/>
    </row>
    <row r="292" spans="5:5" x14ac:dyDescent="0.25">
      <c r="E292" s="146"/>
    </row>
    <row r="293" spans="5:5" x14ac:dyDescent="0.25">
      <c r="E293" s="146"/>
    </row>
    <row r="294" spans="5:5" x14ac:dyDescent="0.25">
      <c r="E294" s="146"/>
    </row>
    <row r="295" spans="5:5" x14ac:dyDescent="0.25">
      <c r="E295" s="146"/>
    </row>
    <row r="296" spans="5:5" x14ac:dyDescent="0.25">
      <c r="E296" s="146"/>
    </row>
    <row r="297" spans="5:5" x14ac:dyDescent="0.25">
      <c r="E297" s="146"/>
    </row>
    <row r="298" spans="5:5" x14ac:dyDescent="0.25">
      <c r="E298" s="146"/>
    </row>
    <row r="299" spans="5:5" x14ac:dyDescent="0.25">
      <c r="E299" s="146"/>
    </row>
    <row r="300" spans="5:5" x14ac:dyDescent="0.25">
      <c r="E300" s="146"/>
    </row>
    <row r="301" spans="5:5" x14ac:dyDescent="0.25">
      <c r="E301" s="146"/>
    </row>
    <row r="302" spans="5:5" x14ac:dyDescent="0.25">
      <c r="E302" s="146"/>
    </row>
    <row r="303" spans="5:5" x14ac:dyDescent="0.25">
      <c r="E303" s="146"/>
    </row>
    <row r="304" spans="5:5" x14ac:dyDescent="0.25">
      <c r="E304" s="146"/>
    </row>
    <row r="305" spans="1:7" x14ac:dyDescent="0.25">
      <c r="E305" s="146"/>
    </row>
    <row r="306" spans="1:7" x14ac:dyDescent="0.25">
      <c r="E306" s="146"/>
    </row>
    <row r="307" spans="1:7" x14ac:dyDescent="0.25">
      <c r="E307" s="146"/>
    </row>
    <row r="308" spans="1:7" x14ac:dyDescent="0.25">
      <c r="E308" s="146"/>
    </row>
    <row r="309" spans="1:7" x14ac:dyDescent="0.25">
      <c r="E309" s="146"/>
    </row>
    <row r="310" spans="1:7" x14ac:dyDescent="0.25">
      <c r="E310" s="146"/>
    </row>
    <row r="311" spans="1:7" x14ac:dyDescent="0.25">
      <c r="A311" s="194"/>
      <c r="B311" s="194"/>
    </row>
    <row r="312" spans="1:7" x14ac:dyDescent="0.25">
      <c r="A312" s="193"/>
      <c r="B312" s="193"/>
      <c r="C312" s="196"/>
      <c r="D312" s="196"/>
      <c r="E312" s="197"/>
      <c r="F312" s="196"/>
      <c r="G312" s="198"/>
    </row>
    <row r="313" spans="1:7" x14ac:dyDescent="0.25">
      <c r="A313" s="199"/>
      <c r="B313" s="199"/>
      <c r="C313" s="193"/>
      <c r="D313" s="193"/>
      <c r="E313" s="200"/>
      <c r="F313" s="193"/>
      <c r="G313" s="193"/>
    </row>
    <row r="314" spans="1:7" x14ac:dyDescent="0.25">
      <c r="A314" s="193"/>
      <c r="B314" s="193"/>
      <c r="C314" s="193"/>
      <c r="D314" s="193"/>
      <c r="E314" s="200"/>
      <c r="F314" s="193"/>
      <c r="G314" s="193"/>
    </row>
    <row r="315" spans="1:7" x14ac:dyDescent="0.25">
      <c r="A315" s="193"/>
      <c r="B315" s="193"/>
      <c r="C315" s="193"/>
      <c r="D315" s="193"/>
      <c r="E315" s="200"/>
      <c r="F315" s="193"/>
      <c r="G315" s="193"/>
    </row>
    <row r="316" spans="1:7" x14ac:dyDescent="0.25">
      <c r="A316" s="193"/>
      <c r="B316" s="193"/>
      <c r="C316" s="193"/>
      <c r="D316" s="193"/>
      <c r="E316" s="200"/>
      <c r="F316" s="193"/>
      <c r="G316" s="193"/>
    </row>
    <row r="317" spans="1:7" x14ac:dyDescent="0.25">
      <c r="A317" s="193"/>
      <c r="B317" s="193"/>
      <c r="C317" s="193"/>
      <c r="D317" s="193"/>
      <c r="E317" s="200"/>
      <c r="F317" s="193"/>
      <c r="G317" s="193"/>
    </row>
    <row r="318" spans="1:7" x14ac:dyDescent="0.25">
      <c r="A318" s="193"/>
      <c r="B318" s="193"/>
      <c r="C318" s="193"/>
      <c r="D318" s="193"/>
      <c r="E318" s="200"/>
      <c r="F318" s="193"/>
      <c r="G318" s="193"/>
    </row>
    <row r="319" spans="1:7" x14ac:dyDescent="0.25">
      <c r="A319" s="193"/>
      <c r="B319" s="193"/>
      <c r="C319" s="193"/>
      <c r="D319" s="193"/>
      <c r="E319" s="200"/>
      <c r="F319" s="193"/>
      <c r="G319" s="193"/>
    </row>
    <row r="320" spans="1:7" x14ac:dyDescent="0.25">
      <c r="A320" s="193"/>
      <c r="B320" s="193"/>
      <c r="C320" s="193"/>
      <c r="D320" s="193"/>
      <c r="E320" s="200"/>
      <c r="F320" s="193"/>
      <c r="G320" s="193"/>
    </row>
    <row r="321" spans="1:7" x14ac:dyDescent="0.25">
      <c r="A321" s="193"/>
      <c r="B321" s="193"/>
      <c r="C321" s="193"/>
      <c r="D321" s="193"/>
      <c r="E321" s="200"/>
      <c r="F321" s="193"/>
      <c r="G321" s="193"/>
    </row>
    <row r="322" spans="1:7" x14ac:dyDescent="0.25">
      <c r="A322" s="193"/>
      <c r="B322" s="193"/>
      <c r="C322" s="193"/>
      <c r="D322" s="193"/>
      <c r="E322" s="200"/>
      <c r="F322" s="193"/>
      <c r="G322" s="193"/>
    </row>
    <row r="323" spans="1:7" x14ac:dyDescent="0.25">
      <c r="A323" s="193"/>
      <c r="B323" s="193"/>
      <c r="C323" s="193"/>
      <c r="D323" s="193"/>
      <c r="E323" s="200"/>
      <c r="F323" s="193"/>
      <c r="G323" s="193"/>
    </row>
    <row r="324" spans="1:7" x14ac:dyDescent="0.25">
      <c r="A324" s="193"/>
      <c r="B324" s="193"/>
      <c r="C324" s="193"/>
      <c r="D324" s="193"/>
      <c r="E324" s="200"/>
      <c r="F324" s="193"/>
      <c r="G324" s="193"/>
    </row>
    <row r="325" spans="1:7" x14ac:dyDescent="0.25">
      <c r="A325" s="193"/>
      <c r="B325" s="193"/>
      <c r="C325" s="193"/>
      <c r="D325" s="193"/>
      <c r="E325" s="200"/>
      <c r="F325" s="193"/>
      <c r="G325" s="193"/>
    </row>
  </sheetData>
  <mergeCells count="182">
    <mergeCell ref="C245:D245"/>
    <mergeCell ref="C247:D247"/>
    <mergeCell ref="C248:D248"/>
    <mergeCell ref="C237:G237"/>
    <mergeCell ref="C238:D238"/>
    <mergeCell ref="C239:D239"/>
    <mergeCell ref="C241:D241"/>
    <mergeCell ref="C242:D242"/>
    <mergeCell ref="C244:D244"/>
    <mergeCell ref="C230:D230"/>
    <mergeCell ref="C232:G232"/>
    <mergeCell ref="C233:G233"/>
    <mergeCell ref="C234:G234"/>
    <mergeCell ref="C235:G235"/>
    <mergeCell ref="C236:G236"/>
    <mergeCell ref="C222:G222"/>
    <mergeCell ref="C223:D223"/>
    <mergeCell ref="C224:D224"/>
    <mergeCell ref="C226:D226"/>
    <mergeCell ref="C227:D227"/>
    <mergeCell ref="C229:D229"/>
    <mergeCell ref="C215:D215"/>
    <mergeCell ref="C216:D216"/>
    <mergeCell ref="C218:D218"/>
    <mergeCell ref="C219:D219"/>
    <mergeCell ref="C221:G221"/>
    <mergeCell ref="C208:D208"/>
    <mergeCell ref="C209:D209"/>
    <mergeCell ref="C211:D211"/>
    <mergeCell ref="C212:D212"/>
    <mergeCell ref="C214:D214"/>
    <mergeCell ref="C199:D199"/>
    <mergeCell ref="C200:D200"/>
    <mergeCell ref="C202:D202"/>
    <mergeCell ref="C203:D203"/>
    <mergeCell ref="C205:D205"/>
    <mergeCell ref="C206:D206"/>
    <mergeCell ref="C190:D190"/>
    <mergeCell ref="C191:D191"/>
    <mergeCell ref="C193:D193"/>
    <mergeCell ref="C194:D194"/>
    <mergeCell ref="C196:D196"/>
    <mergeCell ref="C197:D197"/>
    <mergeCell ref="C180:D180"/>
    <mergeCell ref="C182:D182"/>
    <mergeCell ref="C183:D183"/>
    <mergeCell ref="C185:D185"/>
    <mergeCell ref="C186:D186"/>
    <mergeCell ref="C188:D188"/>
    <mergeCell ref="C173:D173"/>
    <mergeCell ref="C175:G175"/>
    <mergeCell ref="C176:D176"/>
    <mergeCell ref="C177:D177"/>
    <mergeCell ref="C178:D178"/>
    <mergeCell ref="C179:D179"/>
    <mergeCell ref="C166:G166"/>
    <mergeCell ref="C167:D167"/>
    <mergeCell ref="C168:D168"/>
    <mergeCell ref="C169:D169"/>
    <mergeCell ref="C170:D170"/>
    <mergeCell ref="C171:D171"/>
    <mergeCell ref="C158:G158"/>
    <mergeCell ref="C159:D159"/>
    <mergeCell ref="C160:D160"/>
    <mergeCell ref="C162:G162"/>
    <mergeCell ref="C163:D163"/>
    <mergeCell ref="C164:D164"/>
    <mergeCell ref="C148:D148"/>
    <mergeCell ref="C150:G150"/>
    <mergeCell ref="C151:D151"/>
    <mergeCell ref="C154:G154"/>
    <mergeCell ref="C155:D155"/>
    <mergeCell ref="C156:D156"/>
    <mergeCell ref="C140:D140"/>
    <mergeCell ref="C141:D141"/>
    <mergeCell ref="C143:G143"/>
    <mergeCell ref="C144:D144"/>
    <mergeCell ref="C145:D145"/>
    <mergeCell ref="C147:G147"/>
    <mergeCell ref="C133:G133"/>
    <mergeCell ref="C134:G134"/>
    <mergeCell ref="C135:D135"/>
    <mergeCell ref="C136:D136"/>
    <mergeCell ref="C138:G138"/>
    <mergeCell ref="C139:G139"/>
    <mergeCell ref="C125:D125"/>
    <mergeCell ref="C126:D126"/>
    <mergeCell ref="C128:G128"/>
    <mergeCell ref="C129:G129"/>
    <mergeCell ref="C130:D130"/>
    <mergeCell ref="C131:D131"/>
    <mergeCell ref="C117:D117"/>
    <mergeCell ref="C119:D119"/>
    <mergeCell ref="C120:D120"/>
    <mergeCell ref="C121:D121"/>
    <mergeCell ref="C122:D122"/>
    <mergeCell ref="C124:G124"/>
    <mergeCell ref="C109:D109"/>
    <mergeCell ref="C111:G111"/>
    <mergeCell ref="C112:G112"/>
    <mergeCell ref="C113:D113"/>
    <mergeCell ref="C114:D114"/>
    <mergeCell ref="C116:G116"/>
    <mergeCell ref="C102:G102"/>
    <mergeCell ref="C104:G104"/>
    <mergeCell ref="C105:G105"/>
    <mergeCell ref="C106:D106"/>
    <mergeCell ref="C107:D107"/>
    <mergeCell ref="C108:D108"/>
    <mergeCell ref="C93:G93"/>
    <mergeCell ref="C95:G95"/>
    <mergeCell ref="C96:G96"/>
    <mergeCell ref="C97:G97"/>
    <mergeCell ref="C98:G98"/>
    <mergeCell ref="C99:G99"/>
    <mergeCell ref="C100:G100"/>
    <mergeCell ref="C101:G101"/>
    <mergeCell ref="C83:D83"/>
    <mergeCell ref="C84:D84"/>
    <mergeCell ref="C86:D86"/>
    <mergeCell ref="C87:D87"/>
    <mergeCell ref="C70:D70"/>
    <mergeCell ref="C71:D71"/>
    <mergeCell ref="C72:D72"/>
    <mergeCell ref="C74:D74"/>
    <mergeCell ref="C78:D78"/>
    <mergeCell ref="C63:D63"/>
    <mergeCell ref="C64:D64"/>
    <mergeCell ref="C65:D65"/>
    <mergeCell ref="C66:D66"/>
    <mergeCell ref="C68:G68"/>
    <mergeCell ref="C69:D69"/>
    <mergeCell ref="C56:D56"/>
    <mergeCell ref="C57:D57"/>
    <mergeCell ref="C58:D58"/>
    <mergeCell ref="C59:D59"/>
    <mergeCell ref="C60:D60"/>
    <mergeCell ref="C61:D61"/>
    <mergeCell ref="C49:D49"/>
    <mergeCell ref="C50:D50"/>
    <mergeCell ref="C52:D52"/>
    <mergeCell ref="C53:D53"/>
    <mergeCell ref="C54:D54"/>
    <mergeCell ref="C55:D55"/>
    <mergeCell ref="C43:D43"/>
    <mergeCell ref="C44:D44"/>
    <mergeCell ref="C45:D45"/>
    <mergeCell ref="C46:D46"/>
    <mergeCell ref="C47:D47"/>
    <mergeCell ref="C48:D48"/>
    <mergeCell ref="C36:D36"/>
    <mergeCell ref="C37:D37"/>
    <mergeCell ref="C38:D38"/>
    <mergeCell ref="C39:D39"/>
    <mergeCell ref="C41:D41"/>
    <mergeCell ref="C42:D42"/>
    <mergeCell ref="C29:D29"/>
    <mergeCell ref="C30:D30"/>
    <mergeCell ref="C31:D31"/>
    <mergeCell ref="C33:D33"/>
    <mergeCell ref="C34:D34"/>
    <mergeCell ref="C35:D35"/>
    <mergeCell ref="C24:G24"/>
    <mergeCell ref="C25:D25"/>
    <mergeCell ref="C26:D26"/>
    <mergeCell ref="C27:D27"/>
    <mergeCell ref="C28:D28"/>
    <mergeCell ref="C16:D16"/>
    <mergeCell ref="C17:D17"/>
    <mergeCell ref="C18:D18"/>
    <mergeCell ref="C19:D19"/>
    <mergeCell ref="C20:D20"/>
    <mergeCell ref="C21:D21"/>
    <mergeCell ref="A1:G1"/>
    <mergeCell ref="A3:B3"/>
    <mergeCell ref="A4:B4"/>
    <mergeCell ref="E4:G4"/>
    <mergeCell ref="C9:G9"/>
    <mergeCell ref="C10:D10"/>
    <mergeCell ref="C13:D13"/>
    <mergeCell ref="C15:D15"/>
    <mergeCell ref="C23:G23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Vocásek</dc:creator>
  <cp:lastModifiedBy>mistostarosta</cp:lastModifiedBy>
  <dcterms:created xsi:type="dcterms:W3CDTF">2021-03-16T09:31:03Z</dcterms:created>
  <dcterms:modified xsi:type="dcterms:W3CDTF">2021-05-28T06:54:16Z</dcterms:modified>
</cp:coreProperties>
</file>